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120" windowWidth="15075" windowHeight="7830"/>
  </bookViews>
  <sheets>
    <sheet name="kpmリスト" sheetId="3" r:id="rId1"/>
    <sheet name="データリスト" sheetId="2" r:id="rId2"/>
    <sheet name="王子様度シート" sheetId="4" r:id="rId3"/>
  </sheets>
  <calcPr calcId="144525"/>
</workbook>
</file>

<file path=xl/calcChain.xml><?xml version="1.0" encoding="utf-8"?>
<calcChain xmlns="http://schemas.openxmlformats.org/spreadsheetml/2006/main"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5" i="3"/>
  <c r="O6" i="3" l="1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5" i="3"/>
  <c r="H59" i="3" l="1"/>
  <c r="N59" i="3"/>
  <c r="C59" i="3" s="1"/>
  <c r="H42" i="3" l="1"/>
  <c r="N42" i="3"/>
  <c r="C42" i="3" s="1"/>
  <c r="H43" i="3"/>
  <c r="N43" i="3"/>
  <c r="C43" i="3" s="1"/>
  <c r="H44" i="3"/>
  <c r="N44" i="3"/>
  <c r="C44" i="3" s="1"/>
  <c r="H45" i="3"/>
  <c r="N45" i="3"/>
  <c r="C45" i="3" s="1"/>
  <c r="H46" i="3"/>
  <c r="N46" i="3"/>
  <c r="C46" i="3" s="1"/>
  <c r="H47" i="3"/>
  <c r="N47" i="3"/>
  <c r="C47" i="3" s="1"/>
  <c r="H48" i="3"/>
  <c r="N48" i="3"/>
  <c r="C48" i="3" s="1"/>
  <c r="H49" i="3"/>
  <c r="N49" i="3"/>
  <c r="C49" i="3" s="1"/>
  <c r="H50" i="3"/>
  <c r="N50" i="3"/>
  <c r="C50" i="3" s="1"/>
  <c r="H51" i="3"/>
  <c r="N51" i="3"/>
  <c r="C51" i="3" s="1"/>
  <c r="H52" i="3"/>
  <c r="N52" i="3"/>
  <c r="C52" i="3" s="1"/>
  <c r="H53" i="3"/>
  <c r="N53" i="3"/>
  <c r="C53" i="3" s="1"/>
  <c r="H54" i="3"/>
  <c r="N54" i="3"/>
  <c r="C54" i="3" s="1"/>
  <c r="H55" i="3"/>
  <c r="N55" i="3"/>
  <c r="C55" i="3" s="1"/>
  <c r="H56" i="3"/>
  <c r="N56" i="3"/>
  <c r="C56" i="3" s="1"/>
  <c r="H57" i="3"/>
  <c r="N57" i="3"/>
  <c r="C57" i="3" s="1"/>
  <c r="H58" i="3"/>
  <c r="N58" i="3"/>
  <c r="C58" i="3" s="1"/>
  <c r="H60" i="3"/>
  <c r="N60" i="3"/>
  <c r="C60" i="3" s="1"/>
  <c r="N6" i="3" l="1"/>
  <c r="C6" i="3" s="1"/>
  <c r="N7" i="3"/>
  <c r="C7" i="3" s="1"/>
  <c r="N8" i="3"/>
  <c r="C8" i="3" s="1"/>
  <c r="N9" i="3"/>
  <c r="C9" i="3" s="1"/>
  <c r="N10" i="3"/>
  <c r="C10" i="3" s="1"/>
  <c r="N11" i="3"/>
  <c r="C11" i="3" s="1"/>
  <c r="N12" i="3"/>
  <c r="C12" i="3" s="1"/>
  <c r="N13" i="3"/>
  <c r="C13" i="3" s="1"/>
  <c r="N14" i="3"/>
  <c r="C14" i="3" s="1"/>
  <c r="N15" i="3"/>
  <c r="C15" i="3" s="1"/>
  <c r="N16" i="3"/>
  <c r="C16" i="3" s="1"/>
  <c r="N17" i="3"/>
  <c r="C17" i="3" s="1"/>
  <c r="N18" i="3"/>
  <c r="C18" i="3" s="1"/>
  <c r="N19" i="3"/>
  <c r="C19" i="3" s="1"/>
  <c r="N20" i="3"/>
  <c r="C20" i="3" s="1"/>
  <c r="N21" i="3"/>
  <c r="C21" i="3" s="1"/>
  <c r="N22" i="3"/>
  <c r="C22" i="3" s="1"/>
  <c r="N23" i="3"/>
  <c r="C23" i="3" s="1"/>
  <c r="N24" i="3"/>
  <c r="C24" i="3" s="1"/>
  <c r="N25" i="3"/>
  <c r="C25" i="3" s="1"/>
  <c r="N26" i="3"/>
  <c r="C26" i="3" s="1"/>
  <c r="N27" i="3"/>
  <c r="C27" i="3" s="1"/>
  <c r="N28" i="3"/>
  <c r="C28" i="3" s="1"/>
  <c r="N29" i="3"/>
  <c r="C29" i="3" s="1"/>
  <c r="N30" i="3"/>
  <c r="C30" i="3" s="1"/>
  <c r="N31" i="3"/>
  <c r="C31" i="3" s="1"/>
  <c r="N32" i="3"/>
  <c r="C32" i="3" s="1"/>
  <c r="N33" i="3"/>
  <c r="C33" i="3" s="1"/>
  <c r="N34" i="3"/>
  <c r="C34" i="3" s="1"/>
  <c r="N35" i="3"/>
  <c r="C35" i="3" s="1"/>
  <c r="N36" i="3"/>
  <c r="C36" i="3" s="1"/>
  <c r="N37" i="3"/>
  <c r="C37" i="3" s="1"/>
  <c r="N38" i="3"/>
  <c r="C38" i="3" s="1"/>
  <c r="N39" i="3"/>
  <c r="C39" i="3" s="1"/>
  <c r="N40" i="3"/>
  <c r="C40" i="3" s="1"/>
  <c r="N41" i="3"/>
  <c r="C41" i="3" s="1"/>
  <c r="N5" i="3"/>
  <c r="C5" i="3" s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5" i="3"/>
</calcChain>
</file>

<file path=xl/sharedStrings.xml><?xml version="1.0" encoding="utf-8"?>
<sst xmlns="http://schemas.openxmlformats.org/spreadsheetml/2006/main" count="363" uniqueCount="238">
  <si>
    <t>青木</t>
    <rPh sb="0" eb="2">
      <t>アオキ</t>
    </rPh>
    <phoneticPr fontId="1"/>
  </si>
  <si>
    <t>明</t>
    <rPh sb="0" eb="1">
      <t>アキラ</t>
    </rPh>
    <phoneticPr fontId="1"/>
  </si>
  <si>
    <t>太郎</t>
    <rPh sb="0" eb="2">
      <t>タロウ</t>
    </rPh>
    <phoneticPr fontId="1"/>
  </si>
  <si>
    <t>伊能</t>
    <rPh sb="0" eb="2">
      <t>イノウ</t>
    </rPh>
    <phoneticPr fontId="1"/>
  </si>
  <si>
    <t>信利</t>
    <rPh sb="0" eb="2">
      <t>ノブトシ</t>
    </rPh>
    <phoneticPr fontId="1"/>
  </si>
  <si>
    <t>近藤</t>
    <rPh sb="0" eb="2">
      <t>コンドウ</t>
    </rPh>
    <phoneticPr fontId="1"/>
  </si>
  <si>
    <t>忠臣</t>
    <rPh sb="0" eb="2">
      <t>タダオミ</t>
    </rPh>
    <phoneticPr fontId="1"/>
  </si>
  <si>
    <t>坂本</t>
    <rPh sb="0" eb="2">
      <t>サカモト</t>
    </rPh>
    <phoneticPr fontId="1"/>
  </si>
  <si>
    <t>竜吉</t>
    <rPh sb="0" eb="2">
      <t>リュウキチ</t>
    </rPh>
    <phoneticPr fontId="1"/>
  </si>
  <si>
    <t>須藤</t>
    <rPh sb="0" eb="2">
      <t>スドウ</t>
    </rPh>
    <phoneticPr fontId="1"/>
  </si>
  <si>
    <t>次男</t>
    <rPh sb="0" eb="2">
      <t>ツギオ</t>
    </rPh>
    <phoneticPr fontId="1"/>
  </si>
  <si>
    <t>田中</t>
    <rPh sb="0" eb="2">
      <t>タナカ</t>
    </rPh>
    <phoneticPr fontId="1"/>
  </si>
  <si>
    <t>正夫</t>
    <rPh sb="0" eb="2">
      <t>マサオ</t>
    </rPh>
    <phoneticPr fontId="1"/>
  </si>
  <si>
    <t>津井</t>
    <rPh sb="0" eb="1">
      <t>ツ</t>
    </rPh>
    <rPh sb="1" eb="2">
      <t>イ</t>
    </rPh>
    <phoneticPr fontId="1"/>
  </si>
  <si>
    <t>手越</t>
    <rPh sb="0" eb="1">
      <t>テ</t>
    </rPh>
    <rPh sb="1" eb="2">
      <t>ゴ</t>
    </rPh>
    <phoneticPr fontId="1"/>
  </si>
  <si>
    <t>佑太</t>
    <rPh sb="0" eb="2">
      <t>ユウタ</t>
    </rPh>
    <phoneticPr fontId="1"/>
  </si>
  <si>
    <t>徳田</t>
    <rPh sb="0" eb="2">
      <t>トクダ</t>
    </rPh>
    <phoneticPr fontId="1"/>
  </si>
  <si>
    <t>新之助</t>
    <rPh sb="0" eb="3">
      <t>シンノスケ</t>
    </rPh>
    <phoneticPr fontId="1"/>
  </si>
  <si>
    <t>浪速</t>
    <rPh sb="0" eb="2">
      <t>ナニワ</t>
    </rPh>
    <phoneticPr fontId="1"/>
  </si>
  <si>
    <t>虎吉</t>
    <rPh sb="0" eb="1">
      <t>トラ</t>
    </rPh>
    <rPh sb="1" eb="2">
      <t>キチ</t>
    </rPh>
    <phoneticPr fontId="1"/>
  </si>
  <si>
    <t>浜田</t>
    <rPh sb="0" eb="2">
      <t>ハマダ</t>
    </rPh>
    <phoneticPr fontId="1"/>
  </si>
  <si>
    <t>翔逸朗</t>
    <rPh sb="0" eb="2">
      <t>ショウイチ</t>
    </rPh>
    <rPh sb="2" eb="3">
      <t>ロウ</t>
    </rPh>
    <phoneticPr fontId="1"/>
  </si>
  <si>
    <t>織田</t>
    <rPh sb="0" eb="2">
      <t>オダ</t>
    </rPh>
    <phoneticPr fontId="1"/>
  </si>
  <si>
    <t>昇</t>
    <rPh sb="0" eb="1">
      <t>ノボル</t>
    </rPh>
    <phoneticPr fontId="1"/>
  </si>
  <si>
    <t>堀</t>
    <rPh sb="0" eb="1">
      <t>ホリ</t>
    </rPh>
    <phoneticPr fontId="1"/>
  </si>
  <si>
    <t>陽平</t>
    <rPh sb="0" eb="2">
      <t>ヨウヘイ</t>
    </rPh>
    <phoneticPr fontId="1"/>
  </si>
  <si>
    <t>前田</t>
    <rPh sb="0" eb="2">
      <t>マエダ</t>
    </rPh>
    <phoneticPr fontId="1"/>
  </si>
  <si>
    <t>慶三郎</t>
    <rPh sb="0" eb="3">
      <t>ケイザブロウ</t>
    </rPh>
    <phoneticPr fontId="1"/>
  </si>
  <si>
    <t>無為</t>
    <rPh sb="0" eb="2">
      <t>ムイ</t>
    </rPh>
    <phoneticPr fontId="1"/>
  </si>
  <si>
    <t>影樹</t>
    <rPh sb="0" eb="1">
      <t>カゲ</t>
    </rPh>
    <rPh sb="1" eb="2">
      <t>キ</t>
    </rPh>
    <phoneticPr fontId="1"/>
  </si>
  <si>
    <t>吉良</t>
    <rPh sb="0" eb="2">
      <t>キラ</t>
    </rPh>
    <phoneticPr fontId="1"/>
  </si>
  <si>
    <t>義景</t>
    <rPh sb="0" eb="2">
      <t>ヨシカゲ</t>
    </rPh>
    <phoneticPr fontId="1"/>
  </si>
  <si>
    <t>新庄</t>
    <rPh sb="0" eb="2">
      <t>シンジョウ</t>
    </rPh>
    <phoneticPr fontId="1"/>
  </si>
  <si>
    <t>智</t>
    <rPh sb="0" eb="1">
      <t>サトシ</t>
    </rPh>
    <phoneticPr fontId="1"/>
  </si>
  <si>
    <t>山中</t>
    <rPh sb="0" eb="2">
      <t>ヤマナカ</t>
    </rPh>
    <phoneticPr fontId="1"/>
  </si>
  <si>
    <t>早咲</t>
    <rPh sb="0" eb="1">
      <t>ハヤ</t>
    </rPh>
    <rPh sb="1" eb="2">
      <t>サキ</t>
    </rPh>
    <phoneticPr fontId="1"/>
  </si>
  <si>
    <t>一朗</t>
    <rPh sb="0" eb="2">
      <t>イチロウ</t>
    </rPh>
    <phoneticPr fontId="1"/>
  </si>
  <si>
    <t>入口</t>
    <rPh sb="0" eb="2">
      <t>イリグチ</t>
    </rPh>
    <phoneticPr fontId="1"/>
  </si>
  <si>
    <t>雄司</t>
    <rPh sb="0" eb="2">
      <t>ユウジ</t>
    </rPh>
    <phoneticPr fontId="1"/>
  </si>
  <si>
    <t>長谷川</t>
    <rPh sb="0" eb="3">
      <t>ハセガワ</t>
    </rPh>
    <phoneticPr fontId="1"/>
  </si>
  <si>
    <t>雄三</t>
    <rPh sb="0" eb="2">
      <t>ユウゾウ</t>
    </rPh>
    <phoneticPr fontId="1"/>
  </si>
  <si>
    <t>山田</t>
    <rPh sb="0" eb="2">
      <t>ヤマダ</t>
    </rPh>
    <phoneticPr fontId="1"/>
  </si>
  <si>
    <t>滝沢</t>
    <rPh sb="0" eb="2">
      <t>タキザワ</t>
    </rPh>
    <phoneticPr fontId="1"/>
  </si>
  <si>
    <t>義経</t>
    <rPh sb="0" eb="2">
      <t>ヨシツネ</t>
    </rPh>
    <phoneticPr fontId="1"/>
  </si>
  <si>
    <t>唐沢</t>
    <rPh sb="0" eb="2">
      <t>カラサワ</t>
    </rPh>
    <phoneticPr fontId="1"/>
  </si>
  <si>
    <t>利家</t>
    <rPh sb="0" eb="2">
      <t>トシイエ</t>
    </rPh>
    <phoneticPr fontId="1"/>
  </si>
  <si>
    <t>高杉</t>
    <rPh sb="0" eb="2">
      <t>タカスギ</t>
    </rPh>
    <phoneticPr fontId="1"/>
  </si>
  <si>
    <t>龍馬</t>
    <rPh sb="0" eb="2">
      <t>リョウマ</t>
    </rPh>
    <phoneticPr fontId="1"/>
  </si>
  <si>
    <t>足立</t>
    <rPh sb="0" eb="2">
      <t>アダチ</t>
    </rPh>
    <phoneticPr fontId="1"/>
  </si>
  <si>
    <t>淳之介</t>
    <rPh sb="0" eb="3">
      <t>ジュンノスケ</t>
    </rPh>
    <phoneticPr fontId="1"/>
  </si>
  <si>
    <t>松尾</t>
    <rPh sb="0" eb="2">
      <t>マツオ</t>
    </rPh>
    <phoneticPr fontId="1"/>
  </si>
  <si>
    <t>仕置</t>
    <rPh sb="0" eb="2">
      <t>シオ</t>
    </rPh>
    <phoneticPr fontId="1"/>
  </si>
  <si>
    <t>輔大</t>
    <rPh sb="0" eb="1">
      <t>スケ</t>
    </rPh>
    <rPh sb="1" eb="2">
      <t>ダイ</t>
    </rPh>
    <phoneticPr fontId="1"/>
  </si>
  <si>
    <t>末尾</t>
    <rPh sb="0" eb="2">
      <t>マツビ</t>
    </rPh>
    <phoneticPr fontId="1"/>
  </si>
  <si>
    <t>英人</t>
    <rPh sb="0" eb="2">
      <t>ヒデト</t>
    </rPh>
    <phoneticPr fontId="1"/>
  </si>
  <si>
    <t>博努</t>
    <rPh sb="0" eb="1">
      <t>ヒロシ</t>
    </rPh>
    <rPh sb="1" eb="2">
      <t>ツトム</t>
    </rPh>
    <phoneticPr fontId="1"/>
  </si>
  <si>
    <t>甲本</t>
    <rPh sb="0" eb="2">
      <t>コウモト</t>
    </rPh>
    <phoneticPr fontId="1"/>
  </si>
  <si>
    <t>博人</t>
    <rPh sb="0" eb="2">
      <t>ヒロト</t>
    </rPh>
    <phoneticPr fontId="1"/>
  </si>
  <si>
    <t>宇多田</t>
    <rPh sb="0" eb="3">
      <t>ウタダ</t>
    </rPh>
    <phoneticPr fontId="1"/>
  </si>
  <si>
    <t>昂磁</t>
    <rPh sb="0" eb="1">
      <t>コウ</t>
    </rPh>
    <rPh sb="1" eb="2">
      <t>ジ</t>
    </rPh>
    <phoneticPr fontId="1"/>
  </si>
  <si>
    <t>川尻</t>
    <rPh sb="0" eb="2">
      <t>カワジリ</t>
    </rPh>
    <phoneticPr fontId="1"/>
  </si>
  <si>
    <t>工作</t>
    <rPh sb="0" eb="2">
      <t>コウサク</t>
    </rPh>
    <phoneticPr fontId="1"/>
  </si>
  <si>
    <t>小泉</t>
    <rPh sb="0" eb="2">
      <t>コイズミ</t>
    </rPh>
    <phoneticPr fontId="1"/>
  </si>
  <si>
    <t>長太郎</t>
    <rPh sb="0" eb="1">
      <t>チョウ</t>
    </rPh>
    <rPh sb="1" eb="3">
      <t>タロウ</t>
    </rPh>
    <phoneticPr fontId="1"/>
  </si>
  <si>
    <t>加藤</t>
    <rPh sb="0" eb="2">
      <t>カトウ</t>
    </rPh>
    <phoneticPr fontId="1"/>
  </si>
  <si>
    <t>利休</t>
    <rPh sb="0" eb="2">
      <t>リキュウ</t>
    </rPh>
    <phoneticPr fontId="1"/>
  </si>
  <si>
    <t>NO.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</si>
  <si>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</si>
  <si>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</si>
  <si>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入力日</t>
    <rPh sb="0" eb="2">
      <t>ニュウリョク</t>
    </rPh>
    <rPh sb="2" eb="3">
      <t>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</si>
  <si>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</si>
  <si>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</si>
  <si>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血液型</t>
    <rPh sb="0" eb="3">
      <t>ケツエキガタ</t>
    </rPh>
    <phoneticPr fontId="1"/>
  </si>
  <si>
    <t>身長</t>
    <rPh sb="0" eb="2">
      <t>シンチョウ</t>
    </rPh>
    <phoneticPr fontId="1"/>
  </si>
  <si>
    <t>職業</t>
    <rPh sb="0" eb="2">
      <t>ショクギョウ</t>
    </rPh>
    <phoneticPr fontId="1"/>
  </si>
  <si>
    <t>年収</t>
    <rPh sb="0" eb="2">
      <t>ネンシュウ</t>
    </rPh>
    <phoneticPr fontId="1"/>
  </si>
  <si>
    <t>学歴</t>
    <rPh sb="0" eb="2">
      <t>ガクレキ</t>
    </rPh>
    <phoneticPr fontId="1"/>
  </si>
  <si>
    <t>判定</t>
    <rPh sb="0" eb="2">
      <t>ハンテイ</t>
    </rPh>
    <phoneticPr fontId="1"/>
  </si>
  <si>
    <t>出身大学</t>
    <rPh sb="0" eb="2">
      <t>シュッシン</t>
    </rPh>
    <rPh sb="2" eb="4">
      <t>ダイガク</t>
    </rPh>
    <phoneticPr fontId="1"/>
  </si>
  <si>
    <t>大学名</t>
    <rPh sb="0" eb="3">
      <t>ダイガクメイ</t>
    </rPh>
    <phoneticPr fontId="1"/>
  </si>
  <si>
    <t>TK大学</t>
    <rPh sb="2" eb="4">
      <t>ダイガク</t>
    </rPh>
    <phoneticPr fontId="1"/>
  </si>
  <si>
    <t>KY大学</t>
    <rPh sb="2" eb="4">
      <t>ダイガク</t>
    </rPh>
    <phoneticPr fontId="1"/>
  </si>
  <si>
    <t>WD大学</t>
    <rPh sb="2" eb="4">
      <t>ダイガク</t>
    </rPh>
    <phoneticPr fontId="1"/>
  </si>
  <si>
    <t>HB大学</t>
    <rPh sb="2" eb="4">
      <t>ダイガク</t>
    </rPh>
    <phoneticPr fontId="1"/>
  </si>
  <si>
    <t>HU大学</t>
    <rPh sb="2" eb="4">
      <t>ダイガク</t>
    </rPh>
    <phoneticPr fontId="1"/>
  </si>
  <si>
    <t>POINT</t>
    <phoneticPr fontId="1"/>
  </si>
  <si>
    <t>OS大学</t>
    <rPh sb="2" eb="4">
      <t>ダイガク</t>
    </rPh>
    <phoneticPr fontId="1"/>
  </si>
  <si>
    <t>KS大学</t>
    <rPh sb="2" eb="4">
      <t>ダイガク</t>
    </rPh>
    <phoneticPr fontId="1"/>
  </si>
  <si>
    <t>KO大学</t>
    <rPh sb="2" eb="4">
      <t>ダイガク</t>
    </rPh>
    <phoneticPr fontId="1"/>
  </si>
  <si>
    <t>MJ大学</t>
    <rPh sb="2" eb="4">
      <t>ダイガク</t>
    </rPh>
    <phoneticPr fontId="1"/>
  </si>
  <si>
    <t>AY大学</t>
    <rPh sb="2" eb="4">
      <t>ダイガク</t>
    </rPh>
    <phoneticPr fontId="1"/>
  </si>
  <si>
    <t>UnKnown</t>
    <phoneticPr fontId="1"/>
  </si>
  <si>
    <t>DS大学</t>
    <rPh sb="2" eb="4">
      <t>ダイガク</t>
    </rPh>
    <phoneticPr fontId="1"/>
  </si>
  <si>
    <t>GK大学</t>
    <rPh sb="2" eb="4">
      <t>ダイガク</t>
    </rPh>
    <phoneticPr fontId="1"/>
  </si>
  <si>
    <t>KD大学</t>
    <rPh sb="2" eb="4">
      <t>ダイガク</t>
    </rPh>
    <phoneticPr fontId="1"/>
  </si>
  <si>
    <t>RM大学</t>
    <rPh sb="2" eb="4">
      <t>ダイガク</t>
    </rPh>
    <phoneticPr fontId="1"/>
  </si>
  <si>
    <t>浦本</t>
    <phoneticPr fontId="1"/>
  </si>
  <si>
    <t>茂</t>
    <rPh sb="0" eb="1">
      <t>シゲル</t>
    </rPh>
    <phoneticPr fontId="1"/>
  </si>
  <si>
    <t>松村</t>
    <rPh sb="0" eb="2">
      <t>マツムラ</t>
    </rPh>
    <phoneticPr fontId="1"/>
  </si>
  <si>
    <t>良介</t>
    <rPh sb="0" eb="2">
      <t>リョウスケ</t>
    </rPh>
    <phoneticPr fontId="1"/>
  </si>
  <si>
    <t>山本</t>
    <rPh sb="0" eb="2">
      <t>ヤマモト</t>
    </rPh>
    <phoneticPr fontId="1"/>
  </si>
  <si>
    <t>直秀</t>
    <phoneticPr fontId="1"/>
  </si>
  <si>
    <t>銀行支店長</t>
    <phoneticPr fontId="1"/>
  </si>
  <si>
    <t>A</t>
    <phoneticPr fontId="1"/>
  </si>
  <si>
    <t>A</t>
    <phoneticPr fontId="1"/>
  </si>
  <si>
    <t>O</t>
    <phoneticPr fontId="1"/>
  </si>
  <si>
    <t>AB</t>
    <phoneticPr fontId="1"/>
  </si>
  <si>
    <t>B</t>
    <phoneticPr fontId="1"/>
  </si>
  <si>
    <t>証券会社課長</t>
    <rPh sb="0" eb="2">
      <t>ショウケン</t>
    </rPh>
    <rPh sb="2" eb="4">
      <t>ガイシャ</t>
    </rPh>
    <rPh sb="4" eb="6">
      <t>カチョウ</t>
    </rPh>
    <phoneticPr fontId="1"/>
  </si>
  <si>
    <t>広告代理店部長</t>
    <rPh sb="0" eb="2">
      <t>コウコク</t>
    </rPh>
    <rPh sb="2" eb="5">
      <t>ダイリテン</t>
    </rPh>
    <rPh sb="5" eb="7">
      <t>ブチョウ</t>
    </rPh>
    <phoneticPr fontId="1"/>
  </si>
  <si>
    <t>流通会社係長</t>
    <rPh sb="0" eb="2">
      <t>リュウツウ</t>
    </rPh>
    <rPh sb="2" eb="4">
      <t>ガイシャ</t>
    </rPh>
    <rPh sb="4" eb="6">
      <t>カカリチョウ</t>
    </rPh>
    <phoneticPr fontId="1"/>
  </si>
  <si>
    <t>銀行副支店長</t>
    <rPh sb="2" eb="3">
      <t>フク</t>
    </rPh>
    <phoneticPr fontId="1"/>
  </si>
  <si>
    <t>国家公務員</t>
    <rPh sb="0" eb="2">
      <t>コッカ</t>
    </rPh>
    <rPh sb="2" eb="5">
      <t>コウムイン</t>
    </rPh>
    <phoneticPr fontId="1"/>
  </si>
  <si>
    <t>通販会社役員</t>
    <rPh sb="0" eb="2">
      <t>ツウハン</t>
    </rPh>
    <rPh sb="2" eb="4">
      <t>ガイシャ</t>
    </rPh>
    <rPh sb="4" eb="6">
      <t>ヤクイン</t>
    </rPh>
    <phoneticPr fontId="1"/>
  </si>
  <si>
    <t>アパレルメーカー部長</t>
    <rPh sb="8" eb="10">
      <t>ブチョウ</t>
    </rPh>
    <phoneticPr fontId="1"/>
  </si>
  <si>
    <t>飲料メーカー部長</t>
    <rPh sb="0" eb="2">
      <t>インリョウ</t>
    </rPh>
    <rPh sb="6" eb="8">
      <t>ブチョウ</t>
    </rPh>
    <phoneticPr fontId="1"/>
  </si>
  <si>
    <t>食品メーカー課長</t>
    <rPh sb="0" eb="2">
      <t>ショクヒン</t>
    </rPh>
    <rPh sb="6" eb="8">
      <t>カチョウ</t>
    </rPh>
    <phoneticPr fontId="1"/>
  </si>
  <si>
    <t>飲食店社長</t>
    <rPh sb="0" eb="2">
      <t>インショク</t>
    </rPh>
    <rPh sb="2" eb="3">
      <t>テン</t>
    </rPh>
    <rPh sb="3" eb="5">
      <t>シャチョウ</t>
    </rPh>
    <phoneticPr fontId="1"/>
  </si>
  <si>
    <t>IT企業部長</t>
    <rPh sb="2" eb="4">
      <t>キギョウ</t>
    </rPh>
    <rPh sb="4" eb="6">
      <t>ブチョウ</t>
    </rPh>
    <phoneticPr fontId="1"/>
  </si>
  <si>
    <t>IT企業社長</t>
    <rPh sb="2" eb="4">
      <t>キギョウ</t>
    </rPh>
    <phoneticPr fontId="1"/>
  </si>
  <si>
    <t>IT企業役員</t>
    <rPh sb="2" eb="4">
      <t>キギョウ</t>
    </rPh>
    <rPh sb="4" eb="6">
      <t>ヤクイン</t>
    </rPh>
    <phoneticPr fontId="1"/>
  </si>
  <si>
    <t>着物メーカー専務</t>
    <rPh sb="0" eb="2">
      <t>キモノ</t>
    </rPh>
    <rPh sb="6" eb="8">
      <t>センム</t>
    </rPh>
    <phoneticPr fontId="1"/>
  </si>
  <si>
    <t>宝飾店経営</t>
    <rPh sb="0" eb="2">
      <t>ホウショク</t>
    </rPh>
    <rPh sb="2" eb="3">
      <t>テン</t>
    </rPh>
    <rPh sb="3" eb="5">
      <t>ケイエイ</t>
    </rPh>
    <phoneticPr fontId="1"/>
  </si>
  <si>
    <t>地方公務員</t>
    <rPh sb="0" eb="2">
      <t>チホウ</t>
    </rPh>
    <rPh sb="2" eb="5">
      <t>コウムイン</t>
    </rPh>
    <phoneticPr fontId="1"/>
  </si>
  <si>
    <t>農業</t>
    <rPh sb="0" eb="2">
      <t>ノウギョウ</t>
    </rPh>
    <phoneticPr fontId="1"/>
  </si>
  <si>
    <t>流通会社課長</t>
    <rPh sb="0" eb="2">
      <t>リュウツウ</t>
    </rPh>
    <rPh sb="2" eb="4">
      <t>ガイシャ</t>
    </rPh>
    <rPh sb="4" eb="6">
      <t>カチョウ</t>
    </rPh>
    <phoneticPr fontId="1"/>
  </si>
  <si>
    <t>飲食店店長</t>
    <rPh sb="0" eb="2">
      <t>インショク</t>
    </rPh>
    <rPh sb="2" eb="3">
      <t>テン</t>
    </rPh>
    <rPh sb="3" eb="5">
      <t>テンチョウ</t>
    </rPh>
    <phoneticPr fontId="1"/>
  </si>
  <si>
    <t>銀行副支店長</t>
    <rPh sb="0" eb="2">
      <t>ギンコウ</t>
    </rPh>
    <rPh sb="2" eb="3">
      <t>フク</t>
    </rPh>
    <rPh sb="3" eb="6">
      <t>シテンチョウ</t>
    </rPh>
    <phoneticPr fontId="1"/>
  </si>
  <si>
    <t>公益法人課長</t>
    <rPh sb="0" eb="2">
      <t>コウエキ</t>
    </rPh>
    <rPh sb="2" eb="4">
      <t>ホウジン</t>
    </rPh>
    <rPh sb="4" eb="6">
      <t>カチョウ</t>
    </rPh>
    <phoneticPr fontId="1"/>
  </si>
  <si>
    <t>家電量販店支店長</t>
    <rPh sb="0" eb="2">
      <t>カデン</t>
    </rPh>
    <rPh sb="2" eb="5">
      <t>リョウハンテン</t>
    </rPh>
    <rPh sb="5" eb="8">
      <t>シテンチョウ</t>
    </rPh>
    <phoneticPr fontId="1"/>
  </si>
  <si>
    <t>派遣会社役員</t>
    <rPh sb="0" eb="2">
      <t>ハケン</t>
    </rPh>
    <rPh sb="2" eb="4">
      <t>ガイシャ</t>
    </rPh>
    <rPh sb="4" eb="6">
      <t>ヤクイン</t>
    </rPh>
    <phoneticPr fontId="1"/>
  </si>
  <si>
    <t>派遣会社社長</t>
    <rPh sb="0" eb="2">
      <t>ハケン</t>
    </rPh>
    <rPh sb="2" eb="4">
      <t>ガイシャ</t>
    </rPh>
    <rPh sb="4" eb="6">
      <t>シャチョウ</t>
    </rPh>
    <phoneticPr fontId="1"/>
  </si>
  <si>
    <t>繊維メーカー役員</t>
    <rPh sb="0" eb="2">
      <t>センイ</t>
    </rPh>
    <rPh sb="6" eb="8">
      <t>ヤクイン</t>
    </rPh>
    <phoneticPr fontId="1"/>
  </si>
  <si>
    <t>公認会計士</t>
    <rPh sb="0" eb="2">
      <t>コウニン</t>
    </rPh>
    <rPh sb="2" eb="4">
      <t>カイケイ</t>
    </rPh>
    <rPh sb="4" eb="5">
      <t>シ</t>
    </rPh>
    <phoneticPr fontId="1"/>
  </si>
  <si>
    <t>弁護士</t>
    <rPh sb="0" eb="3">
      <t>ベンゴシ</t>
    </rPh>
    <phoneticPr fontId="1"/>
  </si>
  <si>
    <t>歯科医</t>
    <rPh sb="0" eb="3">
      <t>シカイ</t>
    </rPh>
    <phoneticPr fontId="1"/>
  </si>
  <si>
    <t>サービス業部長</t>
    <rPh sb="4" eb="5">
      <t>ギョウ</t>
    </rPh>
    <rPh sb="5" eb="7">
      <t>ブチョウ</t>
    </rPh>
    <phoneticPr fontId="1"/>
  </si>
  <si>
    <t>経営コンサルタント</t>
    <rPh sb="0" eb="2">
      <t>ケイエイ</t>
    </rPh>
    <phoneticPr fontId="1"/>
  </si>
  <si>
    <t>パイロット</t>
    <phoneticPr fontId="1"/>
  </si>
  <si>
    <t>コンサル企業執行役員</t>
    <rPh sb="4" eb="6">
      <t>キギョウ</t>
    </rPh>
    <rPh sb="6" eb="8">
      <t>シッコウ</t>
    </rPh>
    <rPh sb="8" eb="10">
      <t>ヤクイン</t>
    </rPh>
    <phoneticPr fontId="1"/>
  </si>
  <si>
    <t>広告代理店支社長</t>
    <rPh sb="0" eb="2">
      <t>コウコク</t>
    </rPh>
    <rPh sb="2" eb="5">
      <t>ダイリテン</t>
    </rPh>
    <rPh sb="5" eb="7">
      <t>シシャ</t>
    </rPh>
    <rPh sb="7" eb="8">
      <t>チョウ</t>
    </rPh>
    <phoneticPr fontId="1"/>
  </si>
  <si>
    <t>大学助教授</t>
    <rPh sb="0" eb="2">
      <t>ダイガク</t>
    </rPh>
    <rPh sb="2" eb="5">
      <t>ジョキョウジュ</t>
    </rPh>
    <phoneticPr fontId="1"/>
  </si>
  <si>
    <t>信販会社部長</t>
    <rPh sb="0" eb="2">
      <t>シンパン</t>
    </rPh>
    <rPh sb="2" eb="4">
      <t>ガイシャ</t>
    </rPh>
    <rPh sb="4" eb="6">
      <t>ブチョウ</t>
    </rPh>
    <phoneticPr fontId="1"/>
  </si>
  <si>
    <t>kmpリスト</t>
    <phoneticPr fontId="1"/>
  </si>
  <si>
    <t>コード</t>
    <phoneticPr fontId="1"/>
  </si>
  <si>
    <t>王子様度</t>
    <rPh sb="0" eb="3">
      <t>オウジサマ</t>
    </rPh>
    <rPh sb="3" eb="4">
      <t>ド</t>
    </rPh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</si>
  <si>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</si>
  <si>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</si>
  <si>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</si>
  <si>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</si>
  <si>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</si>
  <si>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</si>
  <si>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</si>
  <si>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</si>
  <si>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</si>
  <si>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</si>
  <si>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</si>
  <si>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</si>
  <si>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  <phoneticPr fontId="1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</si>
  <si>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</si>
  <si>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</si>
  <si>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</si>
  <si>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</si>
  <si>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</si>
  <si>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</si>
  <si>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</si>
  <si>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</si>
  <si>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</si>
  <si>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</si>
  <si>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</si>
  <si>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O1</t>
    <phoneticPr fontId="1"/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</si>
  <si>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</si>
  <si>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</si>
  <si>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</si>
  <si>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</si>
  <si>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</si>
  <si>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</si>
  <si>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</si>
  <si>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</si>
  <si>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</si>
  <si>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</si>
  <si>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</si>
  <si>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AB1</t>
    <phoneticPr fontId="1"/>
  </si>
  <si>
    <t>AB2</t>
  </si>
  <si>
    <t>AB3</t>
  </si>
  <si>
    <t>AB4</t>
  </si>
  <si>
    <t>AB5</t>
  </si>
  <si>
    <t>AB6</t>
  </si>
  <si>
    <t>AB7</t>
  </si>
  <si>
    <t>AB8</t>
  </si>
  <si>
    <t>AB9</t>
  </si>
  <si>
    <t>AB10</t>
  </si>
  <si>
    <t>AB11</t>
  </si>
  <si>
    <t>AB12</t>
  </si>
  <si>
    <t>須磨</t>
    <rPh sb="0" eb="2">
      <t>スマ</t>
    </rPh>
    <phoneticPr fontId="1"/>
  </si>
  <si>
    <t>孝弘</t>
    <phoneticPr fontId="1"/>
  </si>
  <si>
    <t>喜田</t>
    <rPh sb="0" eb="2">
      <t>キダ</t>
    </rPh>
    <phoneticPr fontId="1"/>
  </si>
  <si>
    <t>吉田</t>
    <rPh sb="0" eb="2">
      <t>ヨシダ</t>
    </rPh>
    <phoneticPr fontId="1"/>
  </si>
  <si>
    <t>貴志</t>
    <rPh sb="0" eb="2">
      <t>タカシ</t>
    </rPh>
    <phoneticPr fontId="1"/>
  </si>
  <si>
    <t>北村</t>
    <rPh sb="0" eb="2">
      <t>キタムラ</t>
    </rPh>
    <phoneticPr fontId="1"/>
  </si>
  <si>
    <t>法人</t>
    <rPh sb="0" eb="2">
      <t>ホウジン</t>
    </rPh>
    <phoneticPr fontId="1"/>
  </si>
  <si>
    <t>東方</t>
    <rPh sb="0" eb="2">
      <t>ヒガシガタ</t>
    </rPh>
    <phoneticPr fontId="1"/>
  </si>
  <si>
    <t>噴上</t>
    <rPh sb="0" eb="1">
      <t>フン</t>
    </rPh>
    <rPh sb="1" eb="2">
      <t>ジョウ</t>
    </rPh>
    <phoneticPr fontId="1"/>
  </si>
  <si>
    <t>裕也</t>
    <phoneticPr fontId="1"/>
  </si>
  <si>
    <t>仗助</t>
    <rPh sb="1" eb="2">
      <t>スケ</t>
    </rPh>
    <phoneticPr fontId="1"/>
  </si>
  <si>
    <t>満賀</t>
    <rPh sb="0" eb="1">
      <t>マン</t>
    </rPh>
    <rPh sb="1" eb="2">
      <t>ガ</t>
    </rPh>
    <phoneticPr fontId="1"/>
  </si>
  <si>
    <t>伊達</t>
    <rPh sb="0" eb="2">
      <t>ダテ</t>
    </rPh>
    <phoneticPr fontId="1"/>
  </si>
  <si>
    <t>直人</t>
    <rPh sb="0" eb="2">
      <t>ナオト</t>
    </rPh>
    <phoneticPr fontId="1"/>
  </si>
  <si>
    <t>本郷</t>
    <rPh sb="0" eb="2">
      <t>ホンゴウ</t>
    </rPh>
    <phoneticPr fontId="1"/>
  </si>
  <si>
    <t>剛志</t>
    <rPh sb="0" eb="2">
      <t>ツヨシ</t>
    </rPh>
    <phoneticPr fontId="1"/>
  </si>
  <si>
    <t>海老蔵</t>
    <rPh sb="0" eb="3">
      <t>エビゾウ</t>
    </rPh>
    <phoneticPr fontId="1"/>
  </si>
  <si>
    <t>豊川</t>
    <rPh sb="0" eb="2">
      <t>トヨカワ</t>
    </rPh>
    <phoneticPr fontId="1"/>
  </si>
  <si>
    <t>信長</t>
    <rPh sb="0" eb="2">
      <t>ノブナガ</t>
    </rPh>
    <phoneticPr fontId="1"/>
  </si>
  <si>
    <t>岸谷</t>
    <rPh sb="0" eb="2">
      <t>キシタニ</t>
    </rPh>
    <phoneticPr fontId="1"/>
  </si>
  <si>
    <t>秀吉</t>
    <rPh sb="0" eb="2">
      <t>ヒデヨシ</t>
    </rPh>
    <phoneticPr fontId="1"/>
  </si>
  <si>
    <t>寛東</t>
    <rPh sb="0" eb="1">
      <t>カン</t>
    </rPh>
    <rPh sb="1" eb="2">
      <t>ヒガシ</t>
    </rPh>
    <phoneticPr fontId="1"/>
  </si>
  <si>
    <t>典明</t>
    <phoneticPr fontId="1"/>
  </si>
  <si>
    <t>花京院</t>
    <rPh sb="0" eb="3">
      <t>カキョウイン</t>
    </rPh>
    <phoneticPr fontId="1"/>
  </si>
  <si>
    <t>俵</t>
    <rPh sb="0" eb="1">
      <t>タワラ</t>
    </rPh>
    <phoneticPr fontId="1"/>
  </si>
  <si>
    <t>俊彦</t>
    <rPh sb="0" eb="2">
      <t>トシヒコ</t>
    </rPh>
    <phoneticPr fontId="1"/>
  </si>
  <si>
    <t>大和</t>
    <rPh sb="0" eb="2">
      <t>ヤマト</t>
    </rPh>
    <phoneticPr fontId="1"/>
  </si>
  <si>
    <t>安室</t>
    <rPh sb="0" eb="2">
      <t>アムロ</t>
    </rPh>
    <phoneticPr fontId="1"/>
  </si>
  <si>
    <t>零</t>
    <rPh sb="0" eb="1">
      <t>レイ</t>
    </rPh>
    <phoneticPr fontId="1"/>
  </si>
  <si>
    <t>富樫</t>
    <rPh sb="0" eb="2">
      <t>トガシ</t>
    </rPh>
    <phoneticPr fontId="1"/>
  </si>
  <si>
    <t>富一郎</t>
    <rPh sb="0" eb="1">
      <t>トミ</t>
    </rPh>
    <rPh sb="1" eb="3">
      <t>イチロウ</t>
    </rPh>
    <phoneticPr fontId="1"/>
  </si>
  <si>
    <t>B</t>
    <phoneticPr fontId="1"/>
  </si>
  <si>
    <t>AB</t>
    <phoneticPr fontId="1"/>
  </si>
  <si>
    <t>O</t>
    <phoneticPr fontId="1"/>
  </si>
  <si>
    <t>龍</t>
    <rPh sb="0" eb="1">
      <t>リュウ</t>
    </rPh>
    <phoneticPr fontId="1"/>
  </si>
  <si>
    <t>上村</t>
    <rPh sb="0" eb="2">
      <t>ウエムラ</t>
    </rPh>
    <phoneticPr fontId="1"/>
  </si>
  <si>
    <t>新聞記者</t>
    <rPh sb="0" eb="2">
      <t>シンブン</t>
    </rPh>
    <rPh sb="2" eb="4">
      <t>キシャ</t>
    </rPh>
    <phoneticPr fontId="1"/>
  </si>
  <si>
    <t>サービス業</t>
    <rPh sb="4" eb="5">
      <t>ギョウ</t>
    </rPh>
    <phoneticPr fontId="1"/>
  </si>
  <si>
    <t>出版社</t>
    <rPh sb="0" eb="3">
      <t>シュッパンシャ</t>
    </rPh>
    <phoneticPr fontId="1"/>
  </si>
  <si>
    <t>Ｐコード</t>
    <phoneticPr fontId="1"/>
  </si>
  <si>
    <t>Ｐ度</t>
    <rPh sb="1" eb="2">
      <t>ド</t>
    </rPh>
    <phoneticPr fontId="1"/>
  </si>
  <si>
    <t>O</t>
    <phoneticPr fontId="1"/>
  </si>
  <si>
    <t>IT企業勤務</t>
    <rPh sb="2" eb="4">
      <t>キギョウ</t>
    </rPh>
    <rPh sb="4" eb="6">
      <t>キンム</t>
    </rPh>
    <phoneticPr fontId="1"/>
  </si>
  <si>
    <t>宮本</t>
    <rPh sb="0" eb="2">
      <t>ミヤモト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</si>
</sst>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yyyy/m/d;@"/>
    <numFmt numFmtId="178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4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5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14" fontId="3" fillId="0" borderId="4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0" xfId="0" applyNumberFormat="1">
      <alignment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キュート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0"/>
  <sheetViews>
    <sheetView tabSelected="1" workbookViewId="0">
      <pane xSplit="1" ySplit="4" topLeftCell="E39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2.625" customWidth="1"/>
    <col min="2" max="2" width="5.625" customWidth="1"/>
    <col min="3" max="3" width="5.75" customWidth="1"/>
    <col min="4" max="4" width="10.625" customWidth="1"/>
    <col min="5" max="6" width="7.625" customWidth="1"/>
    <col min="7" max="7" width="10.625" customWidth="1"/>
    <col min="8" max="8" width="5.75" customWidth="1"/>
    <col min="9" max="9" width="7.25" customWidth="1"/>
    <col min="10" max="10" width="7.625" customWidth="1"/>
    <col min="11" max="11" width="18.625" customWidth="1"/>
    <col min="12" max="13" width="10.625" customWidth="1"/>
    <col min="14" max="14" width="5.75" customWidth="1"/>
  </cols>
  <sheetData>
    <row r="2" spans="2:16" x14ac:dyDescent="0.15">
      <c r="B2" t="s">
        <v>143</v>
      </c>
    </row>
    <row r="4" spans="2:16" s="1" customFormat="1" ht="20.100000000000001" customHeight="1" x14ac:dyDescent="0.15">
      <c r="B4" s="2" t="s">
        <v>66</v>
      </c>
      <c r="C4" s="4" t="s">
        <v>77</v>
      </c>
      <c r="D4" s="5" t="s">
        <v>69</v>
      </c>
      <c r="E4" s="5" t="s">
        <v>67</v>
      </c>
      <c r="F4" s="5" t="s">
        <v>68</v>
      </c>
      <c r="G4" s="5" t="s">
        <v>70</v>
      </c>
      <c r="H4" s="5" t="s">
        <v>71</v>
      </c>
      <c r="I4" s="5" t="s">
        <v>72</v>
      </c>
      <c r="J4" s="4" t="s">
        <v>73</v>
      </c>
      <c r="K4" s="5" t="s">
        <v>74</v>
      </c>
      <c r="L4" s="5" t="s">
        <v>75</v>
      </c>
      <c r="M4" s="5" t="s">
        <v>78</v>
      </c>
      <c r="N4" s="6" t="s">
        <v>76</v>
      </c>
      <c r="O4" s="6" t="s">
        <v>233</v>
      </c>
      <c r="P4" s="6" t="s">
        <v>234</v>
      </c>
    </row>
    <row r="5" spans="2:16" ht="15" customHeight="1" x14ac:dyDescent="0.15">
      <c r="B5" s="3">
        <v>10001</v>
      </c>
      <c r="C5" s="8" t="str">
        <f>IF(AND(J5&gt;=170,L5&gt;=1000,N5&gt;=8),"★","")</f>
        <v/>
      </c>
      <c r="D5" s="9">
        <v>40171</v>
      </c>
      <c r="E5" s="3" t="s">
        <v>32</v>
      </c>
      <c r="F5" s="3" t="s">
        <v>33</v>
      </c>
      <c r="G5" s="10">
        <v>29101</v>
      </c>
      <c r="H5" s="11">
        <f ca="1">DATEDIF(G5,TODAY(),"Y")</f>
        <v>31</v>
      </c>
      <c r="I5" s="11" t="s">
        <v>103</v>
      </c>
      <c r="J5" s="3">
        <v>175.5</v>
      </c>
      <c r="K5" s="12" t="s">
        <v>116</v>
      </c>
      <c r="L5" s="3">
        <v>750</v>
      </c>
      <c r="M5" s="22" t="s">
        <v>80</v>
      </c>
      <c r="N5" s="13">
        <f>VLOOKUP(M5,データリスト!$B$3:$C$17,2,FALSE)</f>
        <v>10</v>
      </c>
      <c r="O5" s="24" t="str">
        <f>I5&amp;MONTH(G5)</f>
        <v>A9</v>
      </c>
      <c r="P5" s="24">
        <f>VLOOKUP(O5,王子様度シート!$B$2:$C$50,2,0)</f>
        <v>57</v>
      </c>
    </row>
    <row r="6" spans="2:16" ht="15" customHeight="1" x14ac:dyDescent="0.15">
      <c r="B6" s="3">
        <v>10002</v>
      </c>
      <c r="C6" s="8" t="str">
        <f t="shared" ref="C6:C41" si="0">IF(AND(J6&gt;=170,L6&gt;=1000,N6&gt;=8),"★","")</f>
        <v/>
      </c>
      <c r="D6" s="9">
        <v>40171</v>
      </c>
      <c r="E6" s="3" t="s">
        <v>34</v>
      </c>
      <c r="F6" s="3" t="s">
        <v>52</v>
      </c>
      <c r="G6" s="10">
        <v>29498</v>
      </c>
      <c r="H6" s="11">
        <f t="shared" ref="H6:H41" ca="1" si="1">DATEDIF(G6,TODAY(),"Y")</f>
        <v>30</v>
      </c>
      <c r="I6" s="11" t="s">
        <v>104</v>
      </c>
      <c r="J6" s="3">
        <v>180.8</v>
      </c>
      <c r="K6" s="12" t="s">
        <v>108</v>
      </c>
      <c r="L6" s="3">
        <v>680</v>
      </c>
      <c r="M6" s="22" t="s">
        <v>82</v>
      </c>
      <c r="N6" s="13">
        <f>VLOOKUP(M6,データリスト!$B$3:$C$17,2,FALSE)</f>
        <v>8</v>
      </c>
      <c r="O6" s="24" t="str">
        <f t="shared" ref="O6:O60" si="2">I6&amp;MONTH(G6)</f>
        <v>A10</v>
      </c>
      <c r="P6" s="24">
        <f>VLOOKUP(O6,王子様度シート!$B$2:$C$50,2,0)</f>
        <v>70</v>
      </c>
    </row>
    <row r="7" spans="2:16" ht="15" customHeight="1" x14ac:dyDescent="0.15">
      <c r="B7" s="3">
        <v>10003</v>
      </c>
      <c r="C7" s="8" t="str">
        <f t="shared" si="0"/>
        <v/>
      </c>
      <c r="D7" s="9">
        <v>40171</v>
      </c>
      <c r="E7" s="3" t="s">
        <v>35</v>
      </c>
      <c r="F7" s="3" t="s">
        <v>36</v>
      </c>
      <c r="G7" s="10">
        <v>27458</v>
      </c>
      <c r="H7" s="11">
        <f t="shared" ca="1" si="1"/>
        <v>35</v>
      </c>
      <c r="I7" s="11" t="s">
        <v>105</v>
      </c>
      <c r="J7" s="3">
        <v>168.4</v>
      </c>
      <c r="K7" s="12" t="s">
        <v>109</v>
      </c>
      <c r="L7" s="3">
        <v>1000</v>
      </c>
      <c r="M7" s="22" t="s">
        <v>88</v>
      </c>
      <c r="N7" s="13">
        <f>VLOOKUP(M7,データリスト!$B$3:$C$17,2,FALSE)</f>
        <v>8</v>
      </c>
      <c r="O7" s="24" t="str">
        <f t="shared" si="2"/>
        <v>O3</v>
      </c>
      <c r="P7" s="24">
        <f>VLOOKUP(O7,王子様度シート!$B$2:$C$50,2,0)</f>
        <v>41</v>
      </c>
    </row>
    <row r="8" spans="2:16" ht="15" customHeight="1" x14ac:dyDescent="0.15">
      <c r="B8" s="3">
        <v>10004</v>
      </c>
      <c r="C8" s="8" t="str">
        <f t="shared" si="0"/>
        <v/>
      </c>
      <c r="D8" s="9">
        <v>40198</v>
      </c>
      <c r="E8" s="3" t="s">
        <v>37</v>
      </c>
      <c r="F8" s="3" t="s">
        <v>38</v>
      </c>
      <c r="G8" s="10">
        <v>29195</v>
      </c>
      <c r="H8" s="11">
        <f t="shared" ca="1" si="1"/>
        <v>31</v>
      </c>
      <c r="I8" s="11" t="s">
        <v>106</v>
      </c>
      <c r="J8" s="3">
        <v>178.6</v>
      </c>
      <c r="K8" s="12" t="s">
        <v>110</v>
      </c>
      <c r="L8" s="3">
        <v>640</v>
      </c>
      <c r="M8" s="22" t="s">
        <v>89</v>
      </c>
      <c r="N8" s="13">
        <f>VLOOKUP(M8,データリスト!$B$3:$C$17,2,FALSE)</f>
        <v>7</v>
      </c>
      <c r="O8" s="24" t="str">
        <f t="shared" si="2"/>
        <v>AB12</v>
      </c>
      <c r="P8" s="24">
        <f>VLOOKUP(O8,王子様度シート!$B$2:$C$50,2,0)</f>
        <v>37</v>
      </c>
    </row>
    <row r="9" spans="2:16" ht="15" customHeight="1" x14ac:dyDescent="0.15">
      <c r="B9" s="3">
        <v>10005</v>
      </c>
      <c r="C9" s="8" t="str">
        <f t="shared" si="0"/>
        <v/>
      </c>
      <c r="D9" s="9">
        <v>40198</v>
      </c>
      <c r="E9" s="3" t="s">
        <v>39</v>
      </c>
      <c r="F9" s="3" t="s">
        <v>40</v>
      </c>
      <c r="G9" s="10">
        <v>26914</v>
      </c>
      <c r="H9" s="11">
        <f t="shared" ca="1" si="1"/>
        <v>37</v>
      </c>
      <c r="I9" s="11" t="s">
        <v>107</v>
      </c>
      <c r="J9" s="3">
        <v>167.7</v>
      </c>
      <c r="K9" s="12" t="s">
        <v>115</v>
      </c>
      <c r="L9" s="3">
        <v>720</v>
      </c>
      <c r="M9" s="22" t="s">
        <v>90</v>
      </c>
      <c r="N9" s="13">
        <f>VLOOKUP(M9,データリスト!$B$3:$C$17,2,FALSE)</f>
        <v>7</v>
      </c>
      <c r="O9" s="24" t="str">
        <f t="shared" si="2"/>
        <v>B9</v>
      </c>
      <c r="P9" s="24">
        <f>VLOOKUP(O9,王子様度シート!$B$2:$C$50,2,0)</f>
        <v>37</v>
      </c>
    </row>
    <row r="10" spans="2:16" ht="15" customHeight="1" x14ac:dyDescent="0.15">
      <c r="B10" s="3">
        <v>10006</v>
      </c>
      <c r="C10" s="8" t="str">
        <f t="shared" si="0"/>
        <v/>
      </c>
      <c r="D10" s="9">
        <v>40223</v>
      </c>
      <c r="E10" s="3" t="s">
        <v>5</v>
      </c>
      <c r="F10" s="3" t="s">
        <v>6</v>
      </c>
      <c r="G10" s="10">
        <v>26550</v>
      </c>
      <c r="H10" s="11">
        <f t="shared" ca="1" si="1"/>
        <v>38</v>
      </c>
      <c r="I10" s="11" t="s">
        <v>104</v>
      </c>
      <c r="J10" s="3">
        <v>170.2</v>
      </c>
      <c r="K10" s="12" t="s">
        <v>111</v>
      </c>
      <c r="L10" s="3">
        <v>800</v>
      </c>
      <c r="M10" s="22" t="s">
        <v>81</v>
      </c>
      <c r="N10" s="13">
        <f>VLOOKUP(M10,データリスト!$B$3:$C$17,2,FALSE)</f>
        <v>10</v>
      </c>
      <c r="O10" s="24" t="str">
        <f t="shared" si="2"/>
        <v>A9</v>
      </c>
      <c r="P10" s="24">
        <f>VLOOKUP(O10,王子様度シート!$B$2:$C$50,2,0)</f>
        <v>57</v>
      </c>
    </row>
    <row r="11" spans="2:16" ht="15" customHeight="1" x14ac:dyDescent="0.15">
      <c r="B11" s="3">
        <v>10007</v>
      </c>
      <c r="C11" s="8" t="str">
        <f t="shared" si="0"/>
        <v/>
      </c>
      <c r="D11" s="9">
        <v>40223</v>
      </c>
      <c r="E11" s="3" t="s">
        <v>41</v>
      </c>
      <c r="F11" s="3" t="s">
        <v>8</v>
      </c>
      <c r="G11" s="10">
        <v>29771</v>
      </c>
      <c r="H11" s="11">
        <f t="shared" ca="1" si="1"/>
        <v>29</v>
      </c>
      <c r="I11" s="11" t="s">
        <v>105</v>
      </c>
      <c r="J11" s="3">
        <v>179.9</v>
      </c>
      <c r="K11" s="12" t="s">
        <v>112</v>
      </c>
      <c r="L11" s="3">
        <v>780</v>
      </c>
      <c r="M11" s="22" t="s">
        <v>82</v>
      </c>
      <c r="N11" s="13">
        <f>VLOOKUP(M11,データリスト!$B$3:$C$17,2,FALSE)</f>
        <v>8</v>
      </c>
      <c r="O11" s="24" t="str">
        <f t="shared" si="2"/>
        <v>O7</v>
      </c>
      <c r="P11" s="24">
        <f>VLOOKUP(O11,王子様度シート!$B$2:$C$50,2,0)</f>
        <v>58</v>
      </c>
    </row>
    <row r="12" spans="2:16" ht="15" customHeight="1" x14ac:dyDescent="0.15">
      <c r="B12" s="3">
        <v>10008</v>
      </c>
      <c r="C12" s="8" t="str">
        <f t="shared" si="0"/>
        <v>★</v>
      </c>
      <c r="D12" s="9">
        <v>40223</v>
      </c>
      <c r="E12" s="3" t="s">
        <v>42</v>
      </c>
      <c r="F12" s="3" t="s">
        <v>43</v>
      </c>
      <c r="G12" s="10">
        <v>29221</v>
      </c>
      <c r="H12" s="11">
        <f t="shared" ca="1" si="1"/>
        <v>31</v>
      </c>
      <c r="I12" s="11" t="s">
        <v>105</v>
      </c>
      <c r="J12" s="3">
        <v>172.5</v>
      </c>
      <c r="K12" s="12" t="s">
        <v>113</v>
      </c>
      <c r="L12" s="3">
        <v>1400</v>
      </c>
      <c r="M12" s="22" t="s">
        <v>80</v>
      </c>
      <c r="N12" s="13">
        <f>VLOOKUP(M12,データリスト!$B$3:$C$17,2,FALSE)</f>
        <v>10</v>
      </c>
      <c r="O12" s="24" t="str">
        <f t="shared" si="2"/>
        <v>O1</v>
      </c>
      <c r="P12" s="24">
        <f>VLOOKUP(O12,王子様度シート!$B$2:$C$50,2,0)</f>
        <v>35</v>
      </c>
    </row>
    <row r="13" spans="2:16" ht="15" customHeight="1" x14ac:dyDescent="0.15">
      <c r="B13" s="3">
        <v>10009</v>
      </c>
      <c r="C13" s="8" t="str">
        <f t="shared" si="0"/>
        <v/>
      </c>
      <c r="D13" s="9">
        <v>40251</v>
      </c>
      <c r="E13" s="3" t="s">
        <v>44</v>
      </c>
      <c r="F13" s="3" t="s">
        <v>45</v>
      </c>
      <c r="G13" s="10">
        <v>28804</v>
      </c>
      <c r="H13" s="11">
        <f t="shared" ca="1" si="1"/>
        <v>32</v>
      </c>
      <c r="I13" s="11" t="s">
        <v>104</v>
      </c>
      <c r="J13" s="3">
        <v>170.4</v>
      </c>
      <c r="K13" s="12" t="s">
        <v>114</v>
      </c>
      <c r="L13" s="3">
        <v>800</v>
      </c>
      <c r="M13" s="22" t="s">
        <v>86</v>
      </c>
      <c r="N13" s="13">
        <f>VLOOKUP(M13,データリスト!$B$3:$C$17,2,FALSE)</f>
        <v>6</v>
      </c>
      <c r="O13" s="24" t="str">
        <f t="shared" si="2"/>
        <v>A11</v>
      </c>
      <c r="P13" s="24">
        <f>VLOOKUP(O13,王子様度シート!$B$2:$C$50,2,0)</f>
        <v>38</v>
      </c>
    </row>
    <row r="14" spans="2:16" ht="15" customHeight="1" x14ac:dyDescent="0.15">
      <c r="B14" s="3">
        <v>10010</v>
      </c>
      <c r="C14" s="8" t="str">
        <f t="shared" si="0"/>
        <v/>
      </c>
      <c r="D14" s="9">
        <v>40251</v>
      </c>
      <c r="E14" s="3" t="s">
        <v>13</v>
      </c>
      <c r="F14" s="3" t="s">
        <v>2</v>
      </c>
      <c r="G14" s="10">
        <v>27883</v>
      </c>
      <c r="H14" s="11">
        <f t="shared" ca="1" si="1"/>
        <v>34</v>
      </c>
      <c r="I14" s="11" t="s">
        <v>106</v>
      </c>
      <c r="J14" s="3">
        <v>177.7</v>
      </c>
      <c r="K14" s="12" t="s">
        <v>117</v>
      </c>
      <c r="L14" s="3">
        <v>2500</v>
      </c>
      <c r="M14" s="22" t="s">
        <v>83</v>
      </c>
      <c r="N14" s="13">
        <f>VLOOKUP(M14,データリスト!$B$3:$C$17,2,FALSE)</f>
        <v>7</v>
      </c>
      <c r="O14" s="24" t="str">
        <f t="shared" si="2"/>
        <v>AB5</v>
      </c>
      <c r="P14" s="24">
        <f>VLOOKUP(O14,王子様度シート!$B$2:$C$50,2,0)</f>
        <v>21</v>
      </c>
    </row>
    <row r="15" spans="2:16" ht="15" customHeight="1" x14ac:dyDescent="0.15">
      <c r="B15" s="3">
        <v>10011</v>
      </c>
      <c r="C15" s="8" t="str">
        <f t="shared" si="0"/>
        <v/>
      </c>
      <c r="D15" s="9">
        <v>40251</v>
      </c>
      <c r="E15" s="3" t="s">
        <v>0</v>
      </c>
      <c r="F15" s="3" t="s">
        <v>1</v>
      </c>
      <c r="G15" s="10">
        <v>30110</v>
      </c>
      <c r="H15" s="11">
        <f t="shared" ca="1" si="1"/>
        <v>28</v>
      </c>
      <c r="I15" s="11" t="s">
        <v>104</v>
      </c>
      <c r="J15" s="3">
        <v>164.9</v>
      </c>
      <c r="K15" s="12" t="s">
        <v>118</v>
      </c>
      <c r="L15" s="3">
        <v>1200</v>
      </c>
      <c r="M15" s="22" t="s">
        <v>81</v>
      </c>
      <c r="N15" s="13">
        <f>VLOOKUP(M15,データリスト!$B$3:$C$17,2,FALSE)</f>
        <v>10</v>
      </c>
      <c r="O15" s="24" t="str">
        <f t="shared" si="2"/>
        <v>A6</v>
      </c>
      <c r="P15" s="24">
        <f>VLOOKUP(O15,王子様度シート!$B$2:$C$50,2,0)</f>
        <v>37</v>
      </c>
    </row>
    <row r="16" spans="2:16" ht="15" customHeight="1" x14ac:dyDescent="0.15">
      <c r="B16" s="3">
        <v>10012</v>
      </c>
      <c r="C16" s="8" t="str">
        <f t="shared" si="0"/>
        <v/>
      </c>
      <c r="D16" s="9">
        <v>40269</v>
      </c>
      <c r="E16" s="3" t="s">
        <v>48</v>
      </c>
      <c r="F16" s="3" t="s">
        <v>49</v>
      </c>
      <c r="G16" s="10">
        <v>30726</v>
      </c>
      <c r="H16" s="11">
        <f t="shared" ca="1" si="1"/>
        <v>27</v>
      </c>
      <c r="I16" s="11" t="s">
        <v>104</v>
      </c>
      <c r="J16" s="3">
        <v>177.8</v>
      </c>
      <c r="K16" s="12" t="s">
        <v>121</v>
      </c>
      <c r="L16" s="3">
        <v>1800</v>
      </c>
      <c r="M16" s="22" t="s">
        <v>95</v>
      </c>
      <c r="N16" s="13">
        <f>VLOOKUP(M16,データリスト!$B$3:$C$17,2,FALSE)</f>
        <v>5</v>
      </c>
      <c r="O16" s="24" t="str">
        <f t="shared" si="2"/>
        <v>A2</v>
      </c>
      <c r="P16" s="24">
        <f>VLOOKUP(O16,王子様度シート!$B$2:$C$50,2,0)</f>
        <v>27</v>
      </c>
    </row>
    <row r="17" spans="2:16" ht="15" customHeight="1" x14ac:dyDescent="0.15">
      <c r="B17" s="3">
        <v>10013</v>
      </c>
      <c r="C17" s="8" t="str">
        <f t="shared" si="0"/>
        <v/>
      </c>
      <c r="D17" s="9">
        <v>40269</v>
      </c>
      <c r="E17" s="3" t="s">
        <v>3</v>
      </c>
      <c r="F17" s="3" t="s">
        <v>4</v>
      </c>
      <c r="G17" s="10">
        <v>30378</v>
      </c>
      <c r="H17" s="11">
        <f t="shared" ca="1" si="1"/>
        <v>27</v>
      </c>
      <c r="I17" s="11" t="s">
        <v>105</v>
      </c>
      <c r="J17" s="3">
        <v>178.4</v>
      </c>
      <c r="K17" s="12" t="s">
        <v>122</v>
      </c>
      <c r="L17" s="3">
        <v>2800</v>
      </c>
      <c r="M17" s="22" t="s">
        <v>90</v>
      </c>
      <c r="N17" s="13">
        <f>VLOOKUP(M17,データリスト!$B$3:$C$17,2,FALSE)</f>
        <v>7</v>
      </c>
      <c r="O17" s="24" t="str">
        <f t="shared" si="2"/>
        <v>O3</v>
      </c>
      <c r="P17" s="24">
        <f>VLOOKUP(O17,王子様度シート!$B$2:$C$50,2,0)</f>
        <v>41</v>
      </c>
    </row>
    <row r="18" spans="2:16" ht="15" customHeight="1" x14ac:dyDescent="0.15">
      <c r="B18" s="3">
        <v>10014</v>
      </c>
      <c r="C18" s="8" t="str">
        <f t="shared" si="0"/>
        <v/>
      </c>
      <c r="D18" s="9">
        <v>40269</v>
      </c>
      <c r="E18" s="3" t="s">
        <v>22</v>
      </c>
      <c r="F18" s="3" t="s">
        <v>23</v>
      </c>
      <c r="G18" s="10">
        <v>27135</v>
      </c>
      <c r="H18" s="11">
        <f t="shared" ca="1" si="1"/>
        <v>36</v>
      </c>
      <c r="I18" s="11" t="s">
        <v>105</v>
      </c>
      <c r="J18" s="3">
        <v>169.9</v>
      </c>
      <c r="K18" s="12" t="s">
        <v>123</v>
      </c>
      <c r="L18" s="3">
        <v>650</v>
      </c>
      <c r="M18" s="22" t="s">
        <v>90</v>
      </c>
      <c r="N18" s="13">
        <f>VLOOKUP(M18,データリスト!$B$3:$C$17,2,FALSE)</f>
        <v>7</v>
      </c>
      <c r="O18" s="24" t="str">
        <f t="shared" si="2"/>
        <v>O4</v>
      </c>
      <c r="P18" s="24">
        <f>VLOOKUP(O18,王子様度シート!$B$2:$C$50,2,0)</f>
        <v>50</v>
      </c>
    </row>
    <row r="19" spans="2:16" ht="15" customHeight="1" x14ac:dyDescent="0.15">
      <c r="B19" s="3">
        <v>10015</v>
      </c>
      <c r="C19" s="8" t="str">
        <f t="shared" si="0"/>
        <v/>
      </c>
      <c r="D19" s="9">
        <v>40269</v>
      </c>
      <c r="E19" s="3" t="s">
        <v>30</v>
      </c>
      <c r="F19" s="3" t="s">
        <v>31</v>
      </c>
      <c r="G19" s="10">
        <v>28766</v>
      </c>
      <c r="H19" s="11">
        <f t="shared" ca="1" si="1"/>
        <v>32</v>
      </c>
      <c r="I19" s="11" t="s">
        <v>107</v>
      </c>
      <c r="J19" s="3">
        <v>182.2</v>
      </c>
      <c r="K19" s="12" t="s">
        <v>124</v>
      </c>
      <c r="L19" s="3">
        <v>860</v>
      </c>
      <c r="M19" s="22" t="s">
        <v>89</v>
      </c>
      <c r="N19" s="13">
        <f>VLOOKUP(M19,データリスト!$B$3:$C$17,2,FALSE)</f>
        <v>7</v>
      </c>
      <c r="O19" s="24" t="str">
        <f t="shared" si="2"/>
        <v>B10</v>
      </c>
      <c r="P19" s="24">
        <f>VLOOKUP(O19,王子様度シート!$B$2:$C$50,2,0)</f>
        <v>67</v>
      </c>
    </row>
    <row r="20" spans="2:16" ht="15" customHeight="1" x14ac:dyDescent="0.15">
      <c r="B20" s="3">
        <v>10016</v>
      </c>
      <c r="C20" s="8" t="str">
        <f t="shared" si="0"/>
        <v/>
      </c>
      <c r="D20" s="9">
        <v>40313</v>
      </c>
      <c r="E20" s="3" t="s">
        <v>64</v>
      </c>
      <c r="F20" s="3" t="s">
        <v>65</v>
      </c>
      <c r="G20" s="10">
        <v>29377</v>
      </c>
      <c r="H20" s="11">
        <f t="shared" ca="1" si="1"/>
        <v>30</v>
      </c>
      <c r="I20" s="11" t="s">
        <v>104</v>
      </c>
      <c r="J20" s="3">
        <v>181.8</v>
      </c>
      <c r="K20" s="12" t="s">
        <v>125</v>
      </c>
      <c r="L20" s="3">
        <v>600</v>
      </c>
      <c r="M20" s="22" t="s">
        <v>92</v>
      </c>
      <c r="N20" s="13">
        <f>VLOOKUP(M20,データリスト!$B$3:$C$17,2,FALSE)</f>
        <v>5</v>
      </c>
      <c r="O20" s="24" t="str">
        <f t="shared" si="2"/>
        <v>A6</v>
      </c>
      <c r="P20" s="24">
        <f>VLOOKUP(O20,王子様度シート!$B$2:$C$50,2,0)</f>
        <v>37</v>
      </c>
    </row>
    <row r="21" spans="2:16" ht="15" customHeight="1" x14ac:dyDescent="0.15">
      <c r="B21" s="3">
        <v>10017</v>
      </c>
      <c r="C21" s="8" t="str">
        <f t="shared" si="0"/>
        <v/>
      </c>
      <c r="D21" s="9">
        <v>40313</v>
      </c>
      <c r="E21" s="3" t="s">
        <v>7</v>
      </c>
      <c r="F21" s="3" t="s">
        <v>8</v>
      </c>
      <c r="G21" s="10">
        <v>29629</v>
      </c>
      <c r="H21" s="11">
        <f t="shared" ca="1" si="1"/>
        <v>30</v>
      </c>
      <c r="I21" s="11" t="s">
        <v>106</v>
      </c>
      <c r="J21" s="3">
        <v>174.5</v>
      </c>
      <c r="K21" s="12" t="s">
        <v>126</v>
      </c>
      <c r="L21" s="3">
        <v>800</v>
      </c>
      <c r="M21" s="22" t="s">
        <v>93</v>
      </c>
      <c r="N21" s="13">
        <f>VLOOKUP(M21,データリスト!$B$3:$C$17,2,FALSE)</f>
        <v>5</v>
      </c>
      <c r="O21" s="24" t="str">
        <f t="shared" si="2"/>
        <v>AB2</v>
      </c>
      <c r="P21" s="24">
        <f>VLOOKUP(O21,王子様度シート!$B$2:$C$50,2,0)</f>
        <v>41</v>
      </c>
    </row>
    <row r="22" spans="2:16" ht="15" customHeight="1" x14ac:dyDescent="0.15">
      <c r="B22" s="3">
        <v>10018</v>
      </c>
      <c r="C22" s="8" t="str">
        <f t="shared" si="0"/>
        <v/>
      </c>
      <c r="D22" s="9">
        <v>40323</v>
      </c>
      <c r="E22" s="3" t="s">
        <v>9</v>
      </c>
      <c r="F22" s="3" t="s">
        <v>10</v>
      </c>
      <c r="G22" s="10">
        <v>29199</v>
      </c>
      <c r="H22" s="11">
        <f t="shared" ca="1" si="1"/>
        <v>31</v>
      </c>
      <c r="I22" s="11" t="s">
        <v>107</v>
      </c>
      <c r="J22" s="3">
        <v>176.5</v>
      </c>
      <c r="K22" s="12" t="s">
        <v>127</v>
      </c>
      <c r="L22" s="3">
        <v>780</v>
      </c>
      <c r="M22" s="22" t="s">
        <v>81</v>
      </c>
      <c r="N22" s="13">
        <f>VLOOKUP(M22,データリスト!$B$3:$C$17,2,FALSE)</f>
        <v>10</v>
      </c>
      <c r="O22" s="24" t="str">
        <f t="shared" si="2"/>
        <v>B12</v>
      </c>
      <c r="P22" s="24">
        <f>VLOOKUP(O22,王子様度シート!$B$2:$C$50,2,0)</f>
        <v>19</v>
      </c>
    </row>
    <row r="23" spans="2:16" ht="15" customHeight="1" x14ac:dyDescent="0.15">
      <c r="B23" s="3">
        <v>10019</v>
      </c>
      <c r="C23" s="8" t="str">
        <f t="shared" si="0"/>
        <v/>
      </c>
      <c r="D23" s="9">
        <v>40323</v>
      </c>
      <c r="E23" s="3" t="s">
        <v>11</v>
      </c>
      <c r="F23" s="3" t="s">
        <v>12</v>
      </c>
      <c r="G23" s="10">
        <v>28624</v>
      </c>
      <c r="H23" s="11">
        <f t="shared" ca="1" si="1"/>
        <v>32</v>
      </c>
      <c r="I23" s="11" t="s">
        <v>105</v>
      </c>
      <c r="J23" s="3">
        <v>168.8</v>
      </c>
      <c r="K23" s="12" t="s">
        <v>128</v>
      </c>
      <c r="L23" s="3">
        <v>720</v>
      </c>
      <c r="M23" s="22" t="s">
        <v>80</v>
      </c>
      <c r="N23" s="13">
        <f>VLOOKUP(M23,データリスト!$B$3:$C$17,2,FALSE)</f>
        <v>10</v>
      </c>
      <c r="O23" s="24" t="str">
        <f t="shared" si="2"/>
        <v>O5</v>
      </c>
      <c r="P23" s="24">
        <f>VLOOKUP(O23,王子様度シート!$B$2:$C$50,2,0)</f>
        <v>43</v>
      </c>
    </row>
    <row r="24" spans="2:16" ht="15" customHeight="1" x14ac:dyDescent="0.15">
      <c r="B24" s="3">
        <v>10020</v>
      </c>
      <c r="C24" s="8" t="str">
        <f t="shared" si="0"/>
        <v/>
      </c>
      <c r="D24" s="9">
        <v>40324</v>
      </c>
      <c r="E24" s="3" t="s">
        <v>46</v>
      </c>
      <c r="F24" s="3" t="s">
        <v>47</v>
      </c>
      <c r="G24" s="10">
        <v>28187</v>
      </c>
      <c r="H24" s="11">
        <f t="shared" ca="1" si="1"/>
        <v>33</v>
      </c>
      <c r="I24" s="11" t="s">
        <v>105</v>
      </c>
      <c r="J24" s="3">
        <v>167.4</v>
      </c>
      <c r="K24" s="12" t="s">
        <v>119</v>
      </c>
      <c r="L24" s="3">
        <v>1800</v>
      </c>
      <c r="M24" s="22" t="s">
        <v>81</v>
      </c>
      <c r="N24" s="13">
        <f>VLOOKUP(M24,データリスト!$B$3:$C$17,2,FALSE)</f>
        <v>10</v>
      </c>
      <c r="O24" s="24" t="str">
        <f t="shared" si="2"/>
        <v>O3</v>
      </c>
      <c r="P24" s="24">
        <f>VLOOKUP(O24,王子様度シート!$B$2:$C$50,2,0)</f>
        <v>41</v>
      </c>
    </row>
    <row r="25" spans="2:16" ht="15" customHeight="1" x14ac:dyDescent="0.15">
      <c r="B25" s="3">
        <v>10021</v>
      </c>
      <c r="C25" s="8" t="str">
        <f t="shared" si="0"/>
        <v/>
      </c>
      <c r="D25" s="9">
        <v>40324</v>
      </c>
      <c r="E25" s="3" t="s">
        <v>14</v>
      </c>
      <c r="F25" s="3" t="s">
        <v>15</v>
      </c>
      <c r="G25" s="10">
        <v>28108</v>
      </c>
      <c r="H25" s="11">
        <f t="shared" ca="1" si="1"/>
        <v>34</v>
      </c>
      <c r="I25" s="11" t="s">
        <v>104</v>
      </c>
      <c r="J25" s="3">
        <v>173.4</v>
      </c>
      <c r="K25" s="12" t="s">
        <v>129</v>
      </c>
      <c r="L25" s="3">
        <v>630</v>
      </c>
      <c r="M25" s="22" t="s">
        <v>82</v>
      </c>
      <c r="N25" s="13">
        <f>VLOOKUP(M25,データリスト!$B$3:$C$17,2,FALSE)</f>
        <v>8</v>
      </c>
      <c r="O25" s="24" t="str">
        <f t="shared" si="2"/>
        <v>A12</v>
      </c>
      <c r="P25" s="24">
        <f>VLOOKUP(O25,王子様度シート!$B$2:$C$50,2,0)</f>
        <v>59</v>
      </c>
    </row>
    <row r="26" spans="2:16" ht="15" customHeight="1" x14ac:dyDescent="0.15">
      <c r="B26" s="3">
        <v>10022</v>
      </c>
      <c r="C26" s="8" t="str">
        <f t="shared" si="0"/>
        <v/>
      </c>
      <c r="D26" s="9">
        <v>40349</v>
      </c>
      <c r="E26" s="3" t="s">
        <v>16</v>
      </c>
      <c r="F26" s="3" t="s">
        <v>17</v>
      </c>
      <c r="G26" s="10">
        <v>29436</v>
      </c>
      <c r="H26" s="11">
        <f t="shared" ca="1" si="1"/>
        <v>30</v>
      </c>
      <c r="I26" s="11" t="s">
        <v>107</v>
      </c>
      <c r="J26" s="3">
        <v>175.5</v>
      </c>
      <c r="K26" s="12" t="s">
        <v>130</v>
      </c>
      <c r="L26" s="3">
        <v>900</v>
      </c>
      <c r="M26" s="22" t="s">
        <v>88</v>
      </c>
      <c r="N26" s="13">
        <f>VLOOKUP(M26,データリスト!$B$3:$C$17,2,FALSE)</f>
        <v>8</v>
      </c>
      <c r="O26" s="24" t="str">
        <f t="shared" si="2"/>
        <v>B8</v>
      </c>
      <c r="P26" s="24">
        <f>VLOOKUP(O26,王子様度シート!$B$2:$C$50,2,0)</f>
        <v>65</v>
      </c>
    </row>
    <row r="27" spans="2:16" ht="15" customHeight="1" x14ac:dyDescent="0.15">
      <c r="B27" s="3">
        <v>10023</v>
      </c>
      <c r="C27" s="8" t="str">
        <f t="shared" si="0"/>
        <v/>
      </c>
      <c r="D27" s="9">
        <v>40366</v>
      </c>
      <c r="E27" s="3" t="s">
        <v>18</v>
      </c>
      <c r="F27" s="3" t="s">
        <v>19</v>
      </c>
      <c r="G27" s="10">
        <v>27293</v>
      </c>
      <c r="H27" s="11">
        <f t="shared" ca="1" si="1"/>
        <v>36</v>
      </c>
      <c r="I27" s="11" t="s">
        <v>106</v>
      </c>
      <c r="J27" s="3">
        <v>172.2</v>
      </c>
      <c r="K27" s="12" t="s">
        <v>132</v>
      </c>
      <c r="L27" s="3">
        <v>850</v>
      </c>
      <c r="M27" s="22" t="s">
        <v>84</v>
      </c>
      <c r="N27" s="13">
        <f>VLOOKUP(M27,データリスト!$B$3:$C$17,2,FALSE)</f>
        <v>7</v>
      </c>
      <c r="O27" s="24" t="str">
        <f t="shared" si="2"/>
        <v>AB9</v>
      </c>
      <c r="P27" s="24">
        <f>VLOOKUP(O27,王子様度シート!$B$2:$C$50,2,0)</f>
        <v>68</v>
      </c>
    </row>
    <row r="28" spans="2:16" ht="15" customHeight="1" x14ac:dyDescent="0.15">
      <c r="B28" s="3">
        <v>10024</v>
      </c>
      <c r="C28" s="8" t="str">
        <f t="shared" si="0"/>
        <v>★</v>
      </c>
      <c r="D28" s="9">
        <v>40366</v>
      </c>
      <c r="E28" s="3" t="s">
        <v>20</v>
      </c>
      <c r="F28" s="3" t="s">
        <v>21</v>
      </c>
      <c r="G28" s="10">
        <v>28827</v>
      </c>
      <c r="H28" s="11">
        <f t="shared" ca="1" si="1"/>
        <v>32</v>
      </c>
      <c r="I28" s="11" t="s">
        <v>105</v>
      </c>
      <c r="J28" s="3">
        <v>178.5</v>
      </c>
      <c r="K28" s="12" t="s">
        <v>133</v>
      </c>
      <c r="L28" s="3">
        <v>1000</v>
      </c>
      <c r="M28" s="22" t="s">
        <v>82</v>
      </c>
      <c r="N28" s="13">
        <f>VLOOKUP(M28,データリスト!$B$3:$C$17,2,FALSE)</f>
        <v>8</v>
      </c>
      <c r="O28" s="24" t="str">
        <f t="shared" si="2"/>
        <v>O12</v>
      </c>
      <c r="P28" s="24">
        <f>VLOOKUP(O28,王子様度シート!$B$2:$C$50,2,0)</f>
        <v>53</v>
      </c>
    </row>
    <row r="29" spans="2:16" ht="15" customHeight="1" x14ac:dyDescent="0.15">
      <c r="B29" s="3">
        <v>10025</v>
      </c>
      <c r="C29" s="8" t="str">
        <f t="shared" si="0"/>
        <v/>
      </c>
      <c r="D29" s="9">
        <v>40366</v>
      </c>
      <c r="E29" s="3" t="s">
        <v>50</v>
      </c>
      <c r="F29" s="3" t="s">
        <v>51</v>
      </c>
      <c r="G29" s="10">
        <v>29742</v>
      </c>
      <c r="H29" s="11">
        <f t="shared" ca="1" si="1"/>
        <v>29</v>
      </c>
      <c r="I29" s="11" t="s">
        <v>106</v>
      </c>
      <c r="J29" s="3">
        <v>171.5</v>
      </c>
      <c r="K29" s="12" t="s">
        <v>134</v>
      </c>
      <c r="L29" s="3">
        <v>1100</v>
      </c>
      <c r="M29" s="22" t="s">
        <v>94</v>
      </c>
      <c r="N29" s="13">
        <f>VLOOKUP(M29,データリスト!$B$3:$C$17,2,FALSE)</f>
        <v>5</v>
      </c>
      <c r="O29" s="24" t="str">
        <f t="shared" si="2"/>
        <v>AB6</v>
      </c>
      <c r="P29" s="24">
        <f>VLOOKUP(O29,王子様度シート!$B$2:$C$50,2,0)</f>
        <v>34</v>
      </c>
    </row>
    <row r="30" spans="2:16" ht="15" customHeight="1" x14ac:dyDescent="0.15">
      <c r="B30" s="3">
        <v>10026</v>
      </c>
      <c r="C30" s="8" t="str">
        <f t="shared" si="0"/>
        <v/>
      </c>
      <c r="D30" s="9">
        <v>40396</v>
      </c>
      <c r="E30" s="3" t="s">
        <v>24</v>
      </c>
      <c r="F30" s="3" t="s">
        <v>25</v>
      </c>
      <c r="G30" s="10">
        <v>26004</v>
      </c>
      <c r="H30" s="11">
        <f t="shared" ca="1" si="1"/>
        <v>39</v>
      </c>
      <c r="I30" s="11" t="s">
        <v>107</v>
      </c>
      <c r="J30" s="3">
        <v>169.9</v>
      </c>
      <c r="K30" s="12" t="s">
        <v>135</v>
      </c>
      <c r="L30" s="3">
        <v>2400</v>
      </c>
      <c r="M30" s="22" t="s">
        <v>80</v>
      </c>
      <c r="N30" s="13">
        <f>VLOOKUP(M30,データリスト!$B$3:$C$17,2,FALSE)</f>
        <v>10</v>
      </c>
      <c r="O30" s="24" t="str">
        <f t="shared" si="2"/>
        <v>B3</v>
      </c>
      <c r="P30" s="24">
        <f>VLOOKUP(O30,王子様度シート!$B$2:$C$50,2,0)</f>
        <v>17</v>
      </c>
    </row>
    <row r="31" spans="2:16" ht="15" customHeight="1" x14ac:dyDescent="0.15">
      <c r="B31" s="3">
        <v>10027</v>
      </c>
      <c r="C31" s="8" t="str">
        <f t="shared" si="0"/>
        <v>★</v>
      </c>
      <c r="D31" s="9">
        <v>40396</v>
      </c>
      <c r="E31" s="3" t="s">
        <v>26</v>
      </c>
      <c r="F31" s="3" t="s">
        <v>27</v>
      </c>
      <c r="G31" s="10">
        <v>28500</v>
      </c>
      <c r="H31" s="11">
        <f t="shared" ca="1" si="1"/>
        <v>33</v>
      </c>
      <c r="I31" s="11" t="s">
        <v>105</v>
      </c>
      <c r="J31" s="3">
        <v>170.2</v>
      </c>
      <c r="K31" s="12" t="s">
        <v>138</v>
      </c>
      <c r="L31" s="3">
        <v>1800</v>
      </c>
      <c r="M31" s="22" t="s">
        <v>81</v>
      </c>
      <c r="N31" s="13">
        <f>VLOOKUP(M31,データリスト!$B$3:$C$17,2,FALSE)</f>
        <v>10</v>
      </c>
      <c r="O31" s="24" t="str">
        <f t="shared" si="2"/>
        <v>O1</v>
      </c>
      <c r="P31" s="24">
        <f>VLOOKUP(O31,王子様度シート!$B$2:$C$50,2,0)</f>
        <v>35</v>
      </c>
    </row>
    <row r="32" spans="2:16" ht="15" customHeight="1" x14ac:dyDescent="0.15">
      <c r="B32" s="3">
        <v>10028</v>
      </c>
      <c r="C32" s="8" t="str">
        <f t="shared" si="0"/>
        <v>★</v>
      </c>
      <c r="D32" s="9">
        <v>40441</v>
      </c>
      <c r="E32" s="3" t="s">
        <v>28</v>
      </c>
      <c r="F32" s="3" t="s">
        <v>29</v>
      </c>
      <c r="G32" s="10">
        <v>30270</v>
      </c>
      <c r="H32" s="11">
        <f t="shared" ca="1" si="1"/>
        <v>28</v>
      </c>
      <c r="I32" s="11" t="s">
        <v>104</v>
      </c>
      <c r="J32" s="3">
        <v>175.5</v>
      </c>
      <c r="K32" s="12" t="s">
        <v>139</v>
      </c>
      <c r="L32" s="3">
        <v>1300</v>
      </c>
      <c r="M32" s="22" t="s">
        <v>81</v>
      </c>
      <c r="N32" s="13">
        <f>VLOOKUP(M32,データリスト!$B$3:$C$17,2,FALSE)</f>
        <v>10</v>
      </c>
      <c r="O32" s="24" t="str">
        <f t="shared" si="2"/>
        <v>A11</v>
      </c>
      <c r="P32" s="24">
        <f>VLOOKUP(O32,王子様度シート!$B$2:$C$50,2,0)</f>
        <v>38</v>
      </c>
    </row>
    <row r="33" spans="2:16" ht="15" customHeight="1" x14ac:dyDescent="0.15">
      <c r="B33" s="3">
        <v>10029</v>
      </c>
      <c r="C33" s="8" t="str">
        <f t="shared" si="0"/>
        <v>★</v>
      </c>
      <c r="D33" s="9">
        <v>40441</v>
      </c>
      <c r="E33" s="3" t="s">
        <v>41</v>
      </c>
      <c r="F33" s="3" t="s">
        <v>55</v>
      </c>
      <c r="G33" s="10">
        <v>29923</v>
      </c>
      <c r="H33" s="11">
        <f t="shared" ca="1" si="1"/>
        <v>29</v>
      </c>
      <c r="I33" s="11" t="s">
        <v>106</v>
      </c>
      <c r="J33" s="3">
        <v>180.5</v>
      </c>
      <c r="K33" s="12" t="s">
        <v>137</v>
      </c>
      <c r="L33" s="3">
        <v>1600</v>
      </c>
      <c r="M33" s="22" t="s">
        <v>80</v>
      </c>
      <c r="N33" s="13">
        <f>VLOOKUP(M33,データリスト!$B$3:$C$17,2,FALSE)</f>
        <v>10</v>
      </c>
      <c r="O33" s="24" t="str">
        <f t="shared" si="2"/>
        <v>AB12</v>
      </c>
      <c r="P33" s="24">
        <f>VLOOKUP(O33,王子様度シート!$B$2:$C$50,2,0)</f>
        <v>37</v>
      </c>
    </row>
    <row r="34" spans="2:16" ht="15" customHeight="1" x14ac:dyDescent="0.15">
      <c r="B34" s="3">
        <v>10030</v>
      </c>
      <c r="C34" s="8" t="str">
        <f t="shared" si="0"/>
        <v/>
      </c>
      <c r="D34" s="9">
        <v>40441</v>
      </c>
      <c r="E34" s="3" t="s">
        <v>56</v>
      </c>
      <c r="F34" s="3" t="s">
        <v>57</v>
      </c>
      <c r="G34" s="10">
        <v>30810</v>
      </c>
      <c r="H34" s="11">
        <f t="shared" ca="1" si="1"/>
        <v>26</v>
      </c>
      <c r="I34" s="11" t="s">
        <v>104</v>
      </c>
      <c r="J34" s="3">
        <v>168.8</v>
      </c>
      <c r="K34" s="12" t="s">
        <v>140</v>
      </c>
      <c r="L34" s="3">
        <v>1100</v>
      </c>
      <c r="M34" s="22" t="s">
        <v>88</v>
      </c>
      <c r="N34" s="13">
        <f>VLOOKUP(M34,データリスト!$B$3:$C$17,2,FALSE)</f>
        <v>8</v>
      </c>
      <c r="O34" s="24" t="str">
        <f t="shared" si="2"/>
        <v>A5</v>
      </c>
      <c r="P34" s="24">
        <f>VLOOKUP(O34,王子様度シート!$B$2:$C$50,2,0)</f>
        <v>31</v>
      </c>
    </row>
    <row r="35" spans="2:16" ht="15" customHeight="1" x14ac:dyDescent="0.15">
      <c r="B35" s="3">
        <v>10031</v>
      </c>
      <c r="C35" s="8" t="str">
        <f t="shared" si="0"/>
        <v/>
      </c>
      <c r="D35" s="9">
        <v>40461</v>
      </c>
      <c r="E35" s="3" t="s">
        <v>58</v>
      </c>
      <c r="F35" s="3" t="s">
        <v>59</v>
      </c>
      <c r="G35" s="10">
        <v>27102</v>
      </c>
      <c r="H35" s="11">
        <f t="shared" ca="1" si="1"/>
        <v>36</v>
      </c>
      <c r="I35" s="11" t="s">
        <v>105</v>
      </c>
      <c r="J35" s="3">
        <v>171.5</v>
      </c>
      <c r="K35" s="12" t="s">
        <v>141</v>
      </c>
      <c r="L35" s="3">
        <v>900</v>
      </c>
      <c r="M35" s="22" t="s">
        <v>95</v>
      </c>
      <c r="N35" s="13">
        <f>VLOOKUP(M35,データリスト!$B$3:$C$17,2,FALSE)</f>
        <v>5</v>
      </c>
      <c r="O35" s="24" t="str">
        <f t="shared" si="2"/>
        <v>O3</v>
      </c>
      <c r="P35" s="24">
        <f>VLOOKUP(O35,王子様度シート!$B$2:$C$50,2,0)</f>
        <v>41</v>
      </c>
    </row>
    <row r="36" spans="2:16" ht="15" customHeight="1" x14ac:dyDescent="0.15">
      <c r="B36" s="3">
        <v>10032</v>
      </c>
      <c r="C36" s="8" t="str">
        <f t="shared" si="0"/>
        <v/>
      </c>
      <c r="D36" s="9">
        <v>40461</v>
      </c>
      <c r="E36" s="3" t="s">
        <v>60</v>
      </c>
      <c r="F36" s="3" t="s">
        <v>61</v>
      </c>
      <c r="G36" s="10">
        <v>30599</v>
      </c>
      <c r="H36" s="11">
        <f t="shared" ca="1" si="1"/>
        <v>27</v>
      </c>
      <c r="I36" s="11" t="s">
        <v>105</v>
      </c>
      <c r="J36" s="3">
        <v>182.3</v>
      </c>
      <c r="K36" s="12" t="s">
        <v>142</v>
      </c>
      <c r="L36" s="3">
        <v>880</v>
      </c>
      <c r="M36" s="22" t="s">
        <v>89</v>
      </c>
      <c r="N36" s="13">
        <f>VLOOKUP(M36,データリスト!$B$3:$C$17,2,FALSE)</f>
        <v>7</v>
      </c>
      <c r="O36" s="24" t="str">
        <f t="shared" si="2"/>
        <v>O10</v>
      </c>
      <c r="P36" s="24">
        <f>VLOOKUP(O36,王子様度シート!$B$2:$C$50,2,0)</f>
        <v>52</v>
      </c>
    </row>
    <row r="37" spans="2:16" ht="15" customHeight="1" x14ac:dyDescent="0.15">
      <c r="B37" s="3">
        <v>10033</v>
      </c>
      <c r="C37" s="8" t="str">
        <f t="shared" si="0"/>
        <v>★</v>
      </c>
      <c r="D37" s="9">
        <v>40493</v>
      </c>
      <c r="E37" s="3" t="s">
        <v>62</v>
      </c>
      <c r="F37" s="3" t="s">
        <v>63</v>
      </c>
      <c r="G37" s="10">
        <v>27622</v>
      </c>
      <c r="H37" s="11">
        <f t="shared" ca="1" si="1"/>
        <v>35</v>
      </c>
      <c r="I37" s="11" t="s">
        <v>104</v>
      </c>
      <c r="J37" s="3">
        <v>171.8</v>
      </c>
      <c r="K37" s="12" t="s">
        <v>131</v>
      </c>
      <c r="L37" s="3">
        <v>2000</v>
      </c>
      <c r="M37" s="22" t="s">
        <v>81</v>
      </c>
      <c r="N37" s="13">
        <f>VLOOKUP(M37,データリスト!$B$3:$C$17,2,FALSE)</f>
        <v>10</v>
      </c>
      <c r="O37" s="24" t="str">
        <f t="shared" si="2"/>
        <v>A8</v>
      </c>
      <c r="P37" s="24">
        <f>VLOOKUP(O37,王子様度シート!$B$2:$C$50,2,0)</f>
        <v>67</v>
      </c>
    </row>
    <row r="38" spans="2:16" ht="15" customHeight="1" x14ac:dyDescent="0.15">
      <c r="B38" s="3">
        <v>10034</v>
      </c>
      <c r="C38" s="8" t="str">
        <f t="shared" si="0"/>
        <v/>
      </c>
      <c r="D38" s="9">
        <v>40493</v>
      </c>
      <c r="E38" s="3" t="s">
        <v>53</v>
      </c>
      <c r="F38" s="3" t="s">
        <v>54</v>
      </c>
      <c r="G38" s="10">
        <v>29295</v>
      </c>
      <c r="H38" s="11">
        <f t="shared" ca="1" si="1"/>
        <v>30</v>
      </c>
      <c r="I38" s="11" t="s">
        <v>104</v>
      </c>
      <c r="J38" s="3">
        <v>183.5</v>
      </c>
      <c r="K38" s="12" t="s">
        <v>136</v>
      </c>
      <c r="L38" s="3">
        <v>800</v>
      </c>
      <c r="M38" s="22" t="s">
        <v>86</v>
      </c>
      <c r="N38" s="13">
        <f>VLOOKUP(M38,データリスト!$B$3:$C$17,2,FALSE)</f>
        <v>6</v>
      </c>
      <c r="O38" s="24" t="str">
        <f t="shared" si="2"/>
        <v>A3</v>
      </c>
      <c r="P38" s="24">
        <f>VLOOKUP(O38,王子様度シート!$B$2:$C$50,2,0)</f>
        <v>43</v>
      </c>
    </row>
    <row r="39" spans="2:16" ht="15" customHeight="1" x14ac:dyDescent="0.15">
      <c r="B39" s="3">
        <v>10035</v>
      </c>
      <c r="C39" s="8" t="str">
        <f t="shared" si="0"/>
        <v/>
      </c>
      <c r="D39" s="9">
        <v>40522</v>
      </c>
      <c r="E39" s="3" t="s">
        <v>96</v>
      </c>
      <c r="F39" s="3" t="s">
        <v>97</v>
      </c>
      <c r="G39" s="10">
        <v>28959</v>
      </c>
      <c r="H39" s="11">
        <f t="shared" ca="1" si="1"/>
        <v>31</v>
      </c>
      <c r="I39" s="11" t="s">
        <v>107</v>
      </c>
      <c r="J39" s="14">
        <v>166</v>
      </c>
      <c r="K39" s="12" t="s">
        <v>119</v>
      </c>
      <c r="L39" s="3">
        <v>1500</v>
      </c>
      <c r="M39" s="22" t="s">
        <v>88</v>
      </c>
      <c r="N39" s="13">
        <f>VLOOKUP(M39,データリスト!$B$3:$C$17,2,FALSE)</f>
        <v>8</v>
      </c>
      <c r="O39" s="24" t="str">
        <f t="shared" si="2"/>
        <v>B4</v>
      </c>
      <c r="P39" s="24">
        <f>VLOOKUP(O39,王子様度シート!$B$2:$C$50,2,0)</f>
        <v>46</v>
      </c>
    </row>
    <row r="40" spans="2:16" ht="15" customHeight="1" x14ac:dyDescent="0.15">
      <c r="B40" s="3">
        <v>10036</v>
      </c>
      <c r="C40" s="8" t="str">
        <f t="shared" si="0"/>
        <v/>
      </c>
      <c r="D40" s="9">
        <v>40522</v>
      </c>
      <c r="E40" s="3" t="s">
        <v>98</v>
      </c>
      <c r="F40" s="3" t="s">
        <v>99</v>
      </c>
      <c r="G40" s="10">
        <v>26876</v>
      </c>
      <c r="H40" s="11">
        <f t="shared" ca="1" si="1"/>
        <v>37</v>
      </c>
      <c r="I40" s="11" t="s">
        <v>105</v>
      </c>
      <c r="J40" s="14">
        <v>177</v>
      </c>
      <c r="K40" s="12" t="s">
        <v>102</v>
      </c>
      <c r="L40" s="3">
        <v>800</v>
      </c>
      <c r="M40" s="22" t="s">
        <v>80</v>
      </c>
      <c r="N40" s="13">
        <f>VLOOKUP(M40,データリスト!$B$3:$C$17,2,FALSE)</f>
        <v>10</v>
      </c>
      <c r="O40" s="24" t="str">
        <f t="shared" si="2"/>
        <v>O7</v>
      </c>
      <c r="P40" s="24">
        <f>VLOOKUP(O40,王子様度シート!$B$2:$C$50,2,0)</f>
        <v>58</v>
      </c>
    </row>
    <row r="41" spans="2:16" ht="15" customHeight="1" x14ac:dyDescent="0.15">
      <c r="B41" s="7">
        <v>10037</v>
      </c>
      <c r="C41" s="15" t="str">
        <f t="shared" si="0"/>
        <v/>
      </c>
      <c r="D41" s="9">
        <v>40522</v>
      </c>
      <c r="E41" s="7" t="s">
        <v>100</v>
      </c>
      <c r="F41" s="7" t="s">
        <v>101</v>
      </c>
      <c r="G41" s="17">
        <v>30121</v>
      </c>
      <c r="H41" s="18">
        <f t="shared" ca="1" si="1"/>
        <v>28</v>
      </c>
      <c r="I41" s="18" t="s">
        <v>104</v>
      </c>
      <c r="J41" s="19">
        <v>174</v>
      </c>
      <c r="K41" s="20" t="s">
        <v>120</v>
      </c>
      <c r="L41" s="3">
        <v>900</v>
      </c>
      <c r="M41" s="23" t="s">
        <v>88</v>
      </c>
      <c r="N41" s="21">
        <f>VLOOKUP(M41,データリスト!$B$3:$C$17,2,FALSE)</f>
        <v>8</v>
      </c>
      <c r="O41" s="24" t="str">
        <f t="shared" si="2"/>
        <v>A6</v>
      </c>
      <c r="P41" s="24">
        <f>VLOOKUP(O41,王子様度シート!$B$2:$C$50,2,0)</f>
        <v>37</v>
      </c>
    </row>
    <row r="42" spans="2:16" x14ac:dyDescent="0.15">
      <c r="B42" s="7">
        <v>10038</v>
      </c>
      <c r="C42" s="15" t="str">
        <f t="shared" ref="C42:C59" si="3">IF(AND(J42&gt;=170,L42&gt;=1000,N42&gt;=8),"★","")</f>
        <v/>
      </c>
      <c r="D42" s="16">
        <v>40564</v>
      </c>
      <c r="E42" s="7" t="s">
        <v>196</v>
      </c>
      <c r="F42" s="7" t="s">
        <v>2</v>
      </c>
      <c r="G42" s="17">
        <v>28991</v>
      </c>
      <c r="H42" s="18">
        <f t="shared" ref="H42:H59" ca="1" si="4">DATEDIF(G42,TODAY(),"Y")</f>
        <v>31</v>
      </c>
      <c r="I42" s="18" t="s">
        <v>226</v>
      </c>
      <c r="J42" s="19">
        <v>175</v>
      </c>
      <c r="K42" s="12" t="s">
        <v>121</v>
      </c>
      <c r="L42" s="3">
        <v>860</v>
      </c>
      <c r="M42" s="23" t="s">
        <v>88</v>
      </c>
      <c r="N42" s="21">
        <f>VLOOKUP(M42,データリスト!$B$3:$C$17,2,FALSE)</f>
        <v>8</v>
      </c>
      <c r="O42" s="24" t="str">
        <f t="shared" si="2"/>
        <v>AB5</v>
      </c>
      <c r="P42" s="24">
        <f>VLOOKUP(O42,王子様度シート!$B$2:$C$50,2,0)</f>
        <v>21</v>
      </c>
    </row>
    <row r="43" spans="2:16" x14ac:dyDescent="0.15">
      <c r="B43" s="7">
        <v>10039</v>
      </c>
      <c r="C43" s="15" t="str">
        <f t="shared" si="3"/>
        <v>★</v>
      </c>
      <c r="D43" s="16">
        <v>40564</v>
      </c>
      <c r="E43" s="7" t="s">
        <v>197</v>
      </c>
      <c r="F43" s="7" t="s">
        <v>198</v>
      </c>
      <c r="G43" s="17">
        <v>30106</v>
      </c>
      <c r="H43" s="18">
        <f t="shared" ca="1" si="4"/>
        <v>28</v>
      </c>
      <c r="I43" s="18" t="s">
        <v>103</v>
      </c>
      <c r="J43" s="19">
        <v>176</v>
      </c>
      <c r="K43" s="12" t="s">
        <v>122</v>
      </c>
      <c r="L43" s="3">
        <v>1000</v>
      </c>
      <c r="M43" s="22" t="s">
        <v>81</v>
      </c>
      <c r="N43" s="21">
        <f>VLOOKUP(M43,データリスト!$B$3:$C$17,2,FALSE)</f>
        <v>10</v>
      </c>
      <c r="O43" s="24" t="str">
        <f t="shared" si="2"/>
        <v>A6</v>
      </c>
      <c r="P43" s="24">
        <f>VLOOKUP(O43,王子様度シート!$B$2:$C$50,2,0)</f>
        <v>37</v>
      </c>
    </row>
    <row r="44" spans="2:16" x14ac:dyDescent="0.15">
      <c r="B44" s="7">
        <v>10040</v>
      </c>
      <c r="C44" s="15" t="str">
        <f t="shared" si="3"/>
        <v/>
      </c>
      <c r="D44" s="16">
        <v>40564</v>
      </c>
      <c r="E44" s="7" t="s">
        <v>229</v>
      </c>
      <c r="F44" s="7" t="s">
        <v>228</v>
      </c>
      <c r="G44" s="17">
        <v>30369</v>
      </c>
      <c r="H44" s="18">
        <f t="shared" ca="1" si="4"/>
        <v>27</v>
      </c>
      <c r="I44" s="18" t="s">
        <v>103</v>
      </c>
      <c r="J44" s="19">
        <v>177</v>
      </c>
      <c r="K44" s="12" t="s">
        <v>123</v>
      </c>
      <c r="L44" s="3">
        <v>800</v>
      </c>
      <c r="M44" s="22" t="s">
        <v>82</v>
      </c>
      <c r="N44" s="21">
        <f>VLOOKUP(M44,データリスト!$B$3:$C$17,2,FALSE)</f>
        <v>8</v>
      </c>
      <c r="O44" s="24" t="str">
        <f t="shared" si="2"/>
        <v>A2</v>
      </c>
      <c r="P44" s="24">
        <f>VLOOKUP(O44,王子様度シート!$B$2:$C$50,2,0)</f>
        <v>27</v>
      </c>
    </row>
    <row r="45" spans="2:16" x14ac:dyDescent="0.15">
      <c r="B45" s="7">
        <v>10041</v>
      </c>
      <c r="C45" s="15" t="str">
        <f t="shared" si="3"/>
        <v/>
      </c>
      <c r="D45" s="16">
        <v>40564</v>
      </c>
      <c r="E45" s="7" t="s">
        <v>199</v>
      </c>
      <c r="F45" s="7" t="s">
        <v>200</v>
      </c>
      <c r="G45" s="17">
        <v>28471</v>
      </c>
      <c r="H45" s="18">
        <f t="shared" ca="1" si="4"/>
        <v>33</v>
      </c>
      <c r="I45" s="18" t="s">
        <v>225</v>
      </c>
      <c r="J45" s="19">
        <v>178</v>
      </c>
      <c r="K45" s="12" t="s">
        <v>137</v>
      </c>
      <c r="L45" s="3">
        <v>780</v>
      </c>
      <c r="M45" s="22" t="s">
        <v>80</v>
      </c>
      <c r="N45" s="21">
        <f>VLOOKUP(M45,データリスト!$B$3:$C$17,2,FALSE)</f>
        <v>10</v>
      </c>
      <c r="O45" s="24" t="str">
        <f t="shared" si="2"/>
        <v>B12</v>
      </c>
      <c r="P45" s="24">
        <f>VLOOKUP(O45,王子様度シート!$B$2:$C$50,2,0)</f>
        <v>19</v>
      </c>
    </row>
    <row r="46" spans="2:16" x14ac:dyDescent="0.15">
      <c r="B46" s="7">
        <v>10042</v>
      </c>
      <c r="C46" s="15" t="str">
        <f t="shared" si="3"/>
        <v>★</v>
      </c>
      <c r="D46" s="16">
        <v>40564</v>
      </c>
      <c r="E46" s="7" t="s">
        <v>201</v>
      </c>
      <c r="F46" s="7" t="s">
        <v>204</v>
      </c>
      <c r="G46" s="17">
        <v>30460</v>
      </c>
      <c r="H46" s="18">
        <f t="shared" ca="1" si="4"/>
        <v>27</v>
      </c>
      <c r="I46" s="18" t="s">
        <v>103</v>
      </c>
      <c r="J46" s="19">
        <v>185</v>
      </c>
      <c r="K46" s="20" t="s">
        <v>120</v>
      </c>
      <c r="L46" s="3">
        <v>1200</v>
      </c>
      <c r="M46" s="22" t="s">
        <v>82</v>
      </c>
      <c r="N46" s="21">
        <f>VLOOKUP(M46,データリスト!$B$3:$C$17,2,FALSE)</f>
        <v>8</v>
      </c>
      <c r="O46" s="24" t="str">
        <f t="shared" si="2"/>
        <v>A5</v>
      </c>
      <c r="P46" s="24">
        <f>VLOOKUP(O46,王子様度シート!$B$2:$C$50,2,0)</f>
        <v>31</v>
      </c>
    </row>
    <row r="47" spans="2:16" x14ac:dyDescent="0.15">
      <c r="B47" s="7">
        <v>10043</v>
      </c>
      <c r="C47" s="15" t="str">
        <f t="shared" si="3"/>
        <v/>
      </c>
      <c r="D47" s="16">
        <v>40571</v>
      </c>
      <c r="E47" s="7" t="s">
        <v>205</v>
      </c>
      <c r="F47" s="7" t="s">
        <v>2</v>
      </c>
      <c r="G47" s="17">
        <v>26840</v>
      </c>
      <c r="H47" s="18">
        <f t="shared" ca="1" si="4"/>
        <v>37</v>
      </c>
      <c r="I47" s="18" t="s">
        <v>225</v>
      </c>
      <c r="J47" s="19">
        <v>180</v>
      </c>
      <c r="K47" s="12" t="s">
        <v>140</v>
      </c>
      <c r="L47" s="7">
        <v>680</v>
      </c>
      <c r="M47" s="22" t="s">
        <v>83</v>
      </c>
      <c r="N47" s="21">
        <f>VLOOKUP(M47,データリスト!$B$3:$C$17,2,FALSE)</f>
        <v>7</v>
      </c>
      <c r="O47" s="24" t="str">
        <f t="shared" si="2"/>
        <v>B6</v>
      </c>
      <c r="P47" s="24">
        <f>VLOOKUP(O47,王子様度シート!$B$2:$C$50,2,0)</f>
        <v>40</v>
      </c>
    </row>
    <row r="48" spans="2:16" x14ac:dyDescent="0.15">
      <c r="B48" s="7">
        <v>10044</v>
      </c>
      <c r="C48" s="15" t="str">
        <f t="shared" si="3"/>
        <v/>
      </c>
      <c r="D48" s="16">
        <v>40571</v>
      </c>
      <c r="E48" s="7" t="s">
        <v>206</v>
      </c>
      <c r="F48" s="7" t="s">
        <v>207</v>
      </c>
      <c r="G48" s="17">
        <v>25926</v>
      </c>
      <c r="H48" s="18">
        <f t="shared" ca="1" si="4"/>
        <v>40</v>
      </c>
      <c r="I48" s="18" t="s">
        <v>103</v>
      </c>
      <c r="J48" s="19">
        <v>181</v>
      </c>
      <c r="K48" s="20" t="s">
        <v>230</v>
      </c>
      <c r="L48" s="7">
        <v>450</v>
      </c>
      <c r="M48" s="22" t="s">
        <v>81</v>
      </c>
      <c r="N48" s="21">
        <f>VLOOKUP(M48,データリスト!$B$3:$C$17,2,FALSE)</f>
        <v>10</v>
      </c>
      <c r="O48" s="24" t="str">
        <f t="shared" si="2"/>
        <v>A12</v>
      </c>
      <c r="P48" s="24">
        <f>VLOOKUP(O48,王子様度シート!$B$2:$C$50,2,0)</f>
        <v>59</v>
      </c>
    </row>
    <row r="49" spans="2:16" x14ac:dyDescent="0.15">
      <c r="B49" s="7">
        <v>10045</v>
      </c>
      <c r="C49" s="15" t="str">
        <f t="shared" si="3"/>
        <v/>
      </c>
      <c r="D49" s="16">
        <v>40571</v>
      </c>
      <c r="E49" s="7" t="s">
        <v>208</v>
      </c>
      <c r="F49" s="7" t="s">
        <v>209</v>
      </c>
      <c r="G49" s="17">
        <v>26050</v>
      </c>
      <c r="H49" s="18">
        <f t="shared" ca="1" si="4"/>
        <v>39</v>
      </c>
      <c r="I49" s="18" t="s">
        <v>225</v>
      </c>
      <c r="J49" s="19">
        <v>182</v>
      </c>
      <c r="K49" s="12" t="s">
        <v>142</v>
      </c>
      <c r="L49" s="7">
        <v>590</v>
      </c>
      <c r="M49" s="22" t="s">
        <v>95</v>
      </c>
      <c r="N49" s="21">
        <f>VLOOKUP(M49,データリスト!$B$3:$C$17,2,FALSE)</f>
        <v>5</v>
      </c>
      <c r="O49" s="24" t="str">
        <f t="shared" si="2"/>
        <v>B4</v>
      </c>
      <c r="P49" s="24">
        <f>VLOOKUP(O49,王子様度シート!$B$2:$C$50,2,0)</f>
        <v>46</v>
      </c>
    </row>
    <row r="50" spans="2:16" x14ac:dyDescent="0.15">
      <c r="B50" s="7">
        <v>10046</v>
      </c>
      <c r="C50" s="15" t="str">
        <f t="shared" si="3"/>
        <v/>
      </c>
      <c r="D50" s="16">
        <v>40571</v>
      </c>
      <c r="E50" s="7" t="s">
        <v>237</v>
      </c>
      <c r="F50" s="7" t="s">
        <v>210</v>
      </c>
      <c r="G50" s="17">
        <v>30403</v>
      </c>
      <c r="H50" s="18">
        <f t="shared" ca="1" si="4"/>
        <v>27</v>
      </c>
      <c r="I50" s="18" t="s">
        <v>227</v>
      </c>
      <c r="J50" s="19">
        <v>183</v>
      </c>
      <c r="K50" s="12" t="s">
        <v>131</v>
      </c>
      <c r="L50" s="7">
        <v>2500</v>
      </c>
      <c r="M50" s="22" t="s">
        <v>83</v>
      </c>
      <c r="N50" s="21">
        <f>VLOOKUP(M50,データリスト!$B$3:$C$17,2,FALSE)</f>
        <v>7</v>
      </c>
      <c r="O50" s="24" t="str">
        <f t="shared" si="2"/>
        <v>O3</v>
      </c>
      <c r="P50" s="24">
        <f>VLOOKUP(O50,王子様度シート!$B$2:$C$50,2,0)</f>
        <v>41</v>
      </c>
    </row>
    <row r="51" spans="2:16" x14ac:dyDescent="0.15">
      <c r="B51" s="7">
        <v>10047</v>
      </c>
      <c r="C51" s="15" t="str">
        <f t="shared" si="3"/>
        <v/>
      </c>
      <c r="D51" s="16">
        <v>40571</v>
      </c>
      <c r="E51" s="7" t="s">
        <v>211</v>
      </c>
      <c r="F51" s="7" t="s">
        <v>212</v>
      </c>
      <c r="G51" s="17">
        <v>26330</v>
      </c>
      <c r="H51" s="18">
        <f t="shared" ca="1" si="4"/>
        <v>39</v>
      </c>
      <c r="I51" s="18" t="s">
        <v>103</v>
      </c>
      <c r="J51" s="19">
        <v>184</v>
      </c>
      <c r="K51" s="12" t="s">
        <v>124</v>
      </c>
      <c r="L51" s="7">
        <v>560</v>
      </c>
      <c r="M51" s="23" t="s">
        <v>88</v>
      </c>
      <c r="N51" s="21">
        <f>VLOOKUP(M51,データリスト!$B$3:$C$17,2,FALSE)</f>
        <v>8</v>
      </c>
      <c r="O51" s="24" t="str">
        <f t="shared" si="2"/>
        <v>A2</v>
      </c>
      <c r="P51" s="24">
        <f>VLOOKUP(O51,王子様度シート!$B$2:$C$50,2,0)</f>
        <v>27</v>
      </c>
    </row>
    <row r="52" spans="2:16" x14ac:dyDescent="0.15">
      <c r="B52" s="7">
        <v>10048</v>
      </c>
      <c r="C52" s="15" t="str">
        <f t="shared" si="3"/>
        <v/>
      </c>
      <c r="D52" s="16">
        <v>40571</v>
      </c>
      <c r="E52" s="7" t="s">
        <v>213</v>
      </c>
      <c r="F52" s="7" t="s">
        <v>214</v>
      </c>
      <c r="G52" s="17">
        <v>28732</v>
      </c>
      <c r="H52" s="18">
        <f t="shared" ca="1" si="4"/>
        <v>32</v>
      </c>
      <c r="I52" s="18" t="s">
        <v>103</v>
      </c>
      <c r="J52" s="19">
        <v>185</v>
      </c>
      <c r="K52" s="12" t="s">
        <v>125</v>
      </c>
      <c r="L52" s="7">
        <v>480</v>
      </c>
      <c r="M52" s="23" t="s">
        <v>89</v>
      </c>
      <c r="N52" s="21">
        <f>VLOOKUP(M52,データリスト!$B$3:$C$17,2,FALSE)</f>
        <v>7</v>
      </c>
      <c r="O52" s="24" t="str">
        <f t="shared" si="2"/>
        <v>A8</v>
      </c>
      <c r="P52" s="24">
        <f>VLOOKUP(O52,王子様度シート!$B$2:$C$50,2,0)</f>
        <v>67</v>
      </c>
    </row>
    <row r="53" spans="2:16" x14ac:dyDescent="0.15">
      <c r="B53" s="7">
        <v>10049</v>
      </c>
      <c r="C53" s="15" t="str">
        <f t="shared" si="3"/>
        <v/>
      </c>
      <c r="D53" s="16">
        <v>40571</v>
      </c>
      <c r="E53" s="7" t="s">
        <v>100</v>
      </c>
      <c r="F53" s="7" t="s">
        <v>215</v>
      </c>
      <c r="G53" s="17">
        <v>29768</v>
      </c>
      <c r="H53" s="18">
        <f t="shared" ca="1" si="4"/>
        <v>29</v>
      </c>
      <c r="I53" s="18" t="s">
        <v>226</v>
      </c>
      <c r="J53" s="19">
        <v>186</v>
      </c>
      <c r="K53" s="12" t="s">
        <v>126</v>
      </c>
      <c r="L53" s="7">
        <v>640</v>
      </c>
      <c r="M53" s="23" t="s">
        <v>86</v>
      </c>
      <c r="N53" s="21">
        <f>VLOOKUP(M53,データリスト!$B$3:$C$17,2,FALSE)</f>
        <v>6</v>
      </c>
      <c r="O53" s="24" t="str">
        <f t="shared" si="2"/>
        <v>AB7</v>
      </c>
      <c r="P53" s="24">
        <f>VLOOKUP(O53,王子様度シート!$B$2:$C$50,2,0)</f>
        <v>64</v>
      </c>
    </row>
    <row r="54" spans="2:16" x14ac:dyDescent="0.15">
      <c r="B54" s="7">
        <v>10050</v>
      </c>
      <c r="C54" s="15" t="str">
        <f t="shared" si="3"/>
        <v/>
      </c>
      <c r="D54" s="16">
        <v>40571</v>
      </c>
      <c r="E54" s="7" t="s">
        <v>217</v>
      </c>
      <c r="F54" s="7" t="s">
        <v>216</v>
      </c>
      <c r="G54" s="17">
        <v>30631</v>
      </c>
      <c r="H54" s="18">
        <f t="shared" ca="1" si="4"/>
        <v>27</v>
      </c>
      <c r="I54" s="18" t="s">
        <v>103</v>
      </c>
      <c r="J54" s="19">
        <v>178</v>
      </c>
      <c r="K54" s="12" t="s">
        <v>127</v>
      </c>
      <c r="L54" s="7">
        <v>800</v>
      </c>
      <c r="M54" s="23" t="s">
        <v>88</v>
      </c>
      <c r="N54" s="21">
        <f>VLOOKUP(M54,データリスト!$B$3:$C$17,2,FALSE)</f>
        <v>8</v>
      </c>
      <c r="O54" s="24" t="str">
        <f t="shared" si="2"/>
        <v>A11</v>
      </c>
      <c r="P54" s="24">
        <f>VLOOKUP(O54,王子様度シート!$B$2:$C$50,2,0)</f>
        <v>38</v>
      </c>
    </row>
    <row r="55" spans="2:16" x14ac:dyDescent="0.15">
      <c r="B55" s="7">
        <v>10051</v>
      </c>
      <c r="C55" s="15" t="str">
        <f t="shared" si="3"/>
        <v/>
      </c>
      <c r="D55" s="16">
        <v>40219</v>
      </c>
      <c r="E55" s="7" t="s">
        <v>218</v>
      </c>
      <c r="F55" s="7" t="s">
        <v>219</v>
      </c>
      <c r="G55" s="17">
        <v>30227</v>
      </c>
      <c r="H55" s="18">
        <f t="shared" ca="1" si="4"/>
        <v>28</v>
      </c>
      <c r="I55" s="18" t="s">
        <v>226</v>
      </c>
      <c r="J55" s="19">
        <v>188</v>
      </c>
      <c r="K55" s="12" t="s">
        <v>128</v>
      </c>
      <c r="L55" s="7">
        <v>650</v>
      </c>
      <c r="M55" s="23" t="s">
        <v>88</v>
      </c>
      <c r="N55" s="21">
        <f>VLOOKUP(M55,データリスト!$B$3:$C$17,2,FALSE)</f>
        <v>8</v>
      </c>
      <c r="O55" s="24" t="str">
        <f t="shared" si="2"/>
        <v>AB10</v>
      </c>
      <c r="P55" s="24">
        <f>VLOOKUP(O55,王子様度シート!$B$2:$C$50,2,0)</f>
        <v>18</v>
      </c>
    </row>
    <row r="56" spans="2:16" x14ac:dyDescent="0.15">
      <c r="B56" s="7">
        <v>10052</v>
      </c>
      <c r="C56" s="15" t="str">
        <f t="shared" si="3"/>
        <v/>
      </c>
      <c r="D56" s="16">
        <v>40219</v>
      </c>
      <c r="E56" s="7" t="s">
        <v>30</v>
      </c>
      <c r="F56" s="7" t="s">
        <v>220</v>
      </c>
      <c r="G56" s="17">
        <v>30217</v>
      </c>
      <c r="H56" s="18">
        <f t="shared" ca="1" si="4"/>
        <v>28</v>
      </c>
      <c r="I56" s="18" t="s">
        <v>225</v>
      </c>
      <c r="J56" s="19">
        <v>189</v>
      </c>
      <c r="K56" s="20" t="s">
        <v>120</v>
      </c>
      <c r="L56" s="7">
        <v>1200</v>
      </c>
      <c r="M56" s="23" t="s">
        <v>90</v>
      </c>
      <c r="N56" s="21">
        <f>VLOOKUP(M56,データリスト!$B$3:$C$17,2,FALSE)</f>
        <v>7</v>
      </c>
      <c r="O56" s="24" t="str">
        <f t="shared" si="2"/>
        <v>B9</v>
      </c>
      <c r="P56" s="24">
        <f>VLOOKUP(O56,王子様度シート!$B$2:$C$50,2,0)</f>
        <v>37</v>
      </c>
    </row>
    <row r="57" spans="2:16" x14ac:dyDescent="0.15">
      <c r="B57" s="7">
        <v>10053</v>
      </c>
      <c r="C57" s="15" t="str">
        <f t="shared" si="3"/>
        <v/>
      </c>
      <c r="D57" s="16">
        <v>40219</v>
      </c>
      <c r="E57" s="7" t="s">
        <v>202</v>
      </c>
      <c r="F57" s="7" t="s">
        <v>203</v>
      </c>
      <c r="G57" s="17">
        <v>31244</v>
      </c>
      <c r="H57" s="18">
        <f t="shared" ca="1" si="4"/>
        <v>25</v>
      </c>
      <c r="I57" s="18" t="s">
        <v>235</v>
      </c>
      <c r="J57" s="19">
        <v>190</v>
      </c>
      <c r="K57" s="20" t="s">
        <v>231</v>
      </c>
      <c r="L57" s="7">
        <v>500</v>
      </c>
      <c r="M57" s="22" t="s">
        <v>82</v>
      </c>
      <c r="N57" s="21">
        <f>VLOOKUP(M57,データリスト!$B$3:$C$17,2,FALSE)</f>
        <v>8</v>
      </c>
      <c r="O57" s="24" t="str">
        <f t="shared" si="2"/>
        <v>O7</v>
      </c>
      <c r="P57" s="24">
        <f>VLOOKUP(O57,王子様度シート!$B$2:$C$50,2,0)</f>
        <v>58</v>
      </c>
    </row>
    <row r="58" spans="2:16" x14ac:dyDescent="0.15">
      <c r="B58" s="7">
        <v>10054</v>
      </c>
      <c r="C58" s="15" t="str">
        <f t="shared" si="3"/>
        <v/>
      </c>
      <c r="D58" s="16">
        <v>40219</v>
      </c>
      <c r="E58" s="7" t="s">
        <v>221</v>
      </c>
      <c r="F58" s="7" t="s">
        <v>222</v>
      </c>
      <c r="G58" s="17">
        <v>27612</v>
      </c>
      <c r="H58" s="18">
        <f t="shared" ca="1" si="4"/>
        <v>35</v>
      </c>
      <c r="I58" s="11" t="s">
        <v>106</v>
      </c>
      <c r="J58" s="19">
        <v>191</v>
      </c>
      <c r="K58" s="12" t="s">
        <v>138</v>
      </c>
      <c r="L58" s="7">
        <v>1500</v>
      </c>
      <c r="M58" s="22" t="s">
        <v>86</v>
      </c>
      <c r="N58" s="21">
        <f>VLOOKUP(M58,データリスト!$B$3:$C$17,2,FALSE)</f>
        <v>6</v>
      </c>
      <c r="O58" s="24" t="str">
        <f t="shared" si="2"/>
        <v>AB8</v>
      </c>
      <c r="P58" s="24">
        <f>VLOOKUP(O58,王子様度シート!$B$2:$C$50,2,0)</f>
        <v>66</v>
      </c>
    </row>
    <row r="59" spans="2:16" x14ac:dyDescent="0.15">
      <c r="B59" s="7">
        <v>10056</v>
      </c>
      <c r="C59" s="15" t="str">
        <f t="shared" si="3"/>
        <v/>
      </c>
      <c r="D59" s="16">
        <v>40219</v>
      </c>
      <c r="E59" s="7" t="s">
        <v>223</v>
      </c>
      <c r="F59" s="7" t="s">
        <v>224</v>
      </c>
      <c r="G59" s="17">
        <v>26122</v>
      </c>
      <c r="H59" s="18">
        <f t="shared" ca="1" si="4"/>
        <v>39</v>
      </c>
      <c r="I59" s="11" t="s">
        <v>105</v>
      </c>
      <c r="J59" s="19">
        <v>193</v>
      </c>
      <c r="K59" s="20" t="s">
        <v>232</v>
      </c>
      <c r="L59" s="7">
        <v>720</v>
      </c>
      <c r="M59" s="22" t="s">
        <v>90</v>
      </c>
      <c r="N59" s="21">
        <f>VLOOKUP(M59,データリスト!$B$3:$C$17,2,FALSE)</f>
        <v>7</v>
      </c>
      <c r="O59" s="24" t="str">
        <f t="shared" si="2"/>
        <v>O7</v>
      </c>
      <c r="P59" s="24">
        <f>VLOOKUP(O59,王子様度シート!$B$2:$C$50,2,0)</f>
        <v>58</v>
      </c>
    </row>
    <row r="60" spans="2:16" x14ac:dyDescent="0.15">
      <c r="B60" s="7">
        <v>10055</v>
      </c>
      <c r="C60" s="15" t="str">
        <f>IF(AND(J60&gt;=170,L60&gt;=1000,N60&gt;=8),"★","")</f>
        <v/>
      </c>
      <c r="D60" s="16">
        <v>40219</v>
      </c>
      <c r="E60" s="7" t="s">
        <v>194</v>
      </c>
      <c r="F60" s="7" t="s">
        <v>195</v>
      </c>
      <c r="G60" s="17">
        <v>28590</v>
      </c>
      <c r="H60" s="18">
        <f ca="1">DATEDIF(G60,TODAY(),"Y")</f>
        <v>32</v>
      </c>
      <c r="I60" s="18" t="s">
        <v>103</v>
      </c>
      <c r="J60" s="19">
        <v>173</v>
      </c>
      <c r="K60" s="20" t="s">
        <v>236</v>
      </c>
      <c r="L60" s="7">
        <v>780</v>
      </c>
      <c r="M60" s="23" t="s">
        <v>89</v>
      </c>
      <c r="N60" s="21">
        <f>VLOOKUP(M60,データリスト!$B$3:$C$17,2,FALSE)</f>
        <v>7</v>
      </c>
      <c r="O60" s="24" t="str">
        <f t="shared" si="2"/>
        <v>A4</v>
      </c>
      <c r="P60" s="24">
        <f>VLOOKUP(O60,王子様度シート!$B$2:$C$50,2,0)</f>
        <v>92</v>
      </c>
    </row>
  </sheetData>
  <phoneticPr fontId="1"/>
  <conditionalFormatting sqref="L5:L60">
    <cfRule type="cellIs" dxfId="3" priority="2" operator="greaterThan">
      <formula>999</formula>
    </cfRule>
  </conditionalFormatting>
  <conditionalFormatting sqref="P5:P60">
    <cfRule type="cellIs" dxfId="2" priority="1" operator="greaterThan">
      <formula>89</formula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DE5EE2EB-5F27-45E9-980C-FC6C61A09217}">
            <xm:f>NOT(ISERROR(SEARCH($C$28,C5)))</xm:f>
            <xm:f>$C$28</xm:f>
            <x14:dxf>
              <font>
                <color theme="8" tint="-0.24994659260841701"/>
              </font>
              <fill>
                <patternFill>
                  <bgColor theme="8" tint="0.79998168889431442"/>
                </patternFill>
              </fill>
            </x14:dxf>
          </x14:cfRule>
          <xm:sqref>C5:C60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データリスト!$B$3:$B$17</xm:f>
          </x14:formula1>
          <xm:sqref>M5:M60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/>
  </sheetViews>
  <sheetFormatPr defaultRowHeight="13.5" x14ac:dyDescent="0.15"/>
  <sheetData>
    <row r="2" spans="2:3" x14ac:dyDescent="0.15">
      <c r="B2" s="1" t="s">
        <v>79</v>
      </c>
      <c r="C2" s="1" t="s">
        <v>85</v>
      </c>
    </row>
    <row r="3" spans="2:3" x14ac:dyDescent="0.15">
      <c r="B3" t="s">
        <v>80</v>
      </c>
      <c r="C3">
        <v>10</v>
      </c>
    </row>
    <row r="4" spans="2:3" x14ac:dyDescent="0.15">
      <c r="B4" t="s">
        <v>81</v>
      </c>
      <c r="C4">
        <v>10</v>
      </c>
    </row>
    <row r="5" spans="2:3" x14ac:dyDescent="0.15">
      <c r="B5" t="s">
        <v>82</v>
      </c>
      <c r="C5">
        <v>8</v>
      </c>
    </row>
    <row r="6" spans="2:3" x14ac:dyDescent="0.15">
      <c r="B6" t="s">
        <v>88</v>
      </c>
      <c r="C6">
        <v>8</v>
      </c>
    </row>
    <row r="7" spans="2:3" x14ac:dyDescent="0.15">
      <c r="B7" t="s">
        <v>89</v>
      </c>
      <c r="C7">
        <v>7</v>
      </c>
    </row>
    <row r="8" spans="2:3" x14ac:dyDescent="0.15">
      <c r="B8" t="s">
        <v>90</v>
      </c>
      <c r="C8">
        <v>7</v>
      </c>
    </row>
    <row r="9" spans="2:3" x14ac:dyDescent="0.15">
      <c r="B9" t="s">
        <v>83</v>
      </c>
      <c r="C9">
        <v>7</v>
      </c>
    </row>
    <row r="10" spans="2:3" x14ac:dyDescent="0.15">
      <c r="B10" t="s">
        <v>84</v>
      </c>
      <c r="C10">
        <v>7</v>
      </c>
    </row>
    <row r="11" spans="2:3" x14ac:dyDescent="0.15">
      <c r="B11" t="s">
        <v>86</v>
      </c>
      <c r="C11">
        <v>6</v>
      </c>
    </row>
    <row r="12" spans="2:3" x14ac:dyDescent="0.15">
      <c r="B12" t="s">
        <v>87</v>
      </c>
      <c r="C12">
        <v>6</v>
      </c>
    </row>
    <row r="13" spans="2:3" x14ac:dyDescent="0.15">
      <c r="B13" t="s">
        <v>92</v>
      </c>
      <c r="C13">
        <v>5</v>
      </c>
    </row>
    <row r="14" spans="2:3" x14ac:dyDescent="0.15">
      <c r="B14" t="s">
        <v>93</v>
      </c>
      <c r="C14">
        <v>5</v>
      </c>
    </row>
    <row r="15" spans="2:3" x14ac:dyDescent="0.15">
      <c r="B15" t="s">
        <v>94</v>
      </c>
      <c r="C15">
        <v>5</v>
      </c>
    </row>
    <row r="16" spans="2:3" x14ac:dyDescent="0.15">
      <c r="B16" t="s">
        <v>95</v>
      </c>
      <c r="C16">
        <v>5</v>
      </c>
    </row>
    <row r="17" spans="2:3" x14ac:dyDescent="0.15">
      <c r="B17" t="s">
        <v>91</v>
      </c>
      <c r="C17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0"/>
  <sheetViews>
    <sheetView workbookViewId="0"/>
  </sheetViews>
  <sheetFormatPr defaultRowHeight="13.5" x14ac:dyDescent="0.15"/>
  <sheetData>
    <row r="2" spans="2:5" x14ac:dyDescent="0.15">
      <c r="B2" t="s">
        <v>144</v>
      </c>
      <c r="C2" t="s">
        <v>145</v>
      </c>
    </row>
    <row r="3" spans="2:5" x14ac:dyDescent="0.15">
      <c r="B3" t="s">
        <v>146</v>
      </c>
      <c r="C3">
        <v>28</v>
      </c>
      <c r="E3" s="25"/>
    </row>
    <row r="4" spans="2:5" x14ac:dyDescent="0.15">
      <c r="B4" t="s">
        <v>147</v>
      </c>
      <c r="C4">
        <v>27</v>
      </c>
      <c r="E4" s="25"/>
    </row>
    <row r="5" spans="2:5" x14ac:dyDescent="0.15">
      <c r="B5" t="s">
        <v>148</v>
      </c>
      <c r="C5">
        <v>43</v>
      </c>
      <c r="E5" s="25"/>
    </row>
    <row r="6" spans="2:5" x14ac:dyDescent="0.15">
      <c r="B6" t="s">
        <v>149</v>
      </c>
      <c r="C6">
        <v>92</v>
      </c>
      <c r="E6" s="25"/>
    </row>
    <row r="7" spans="2:5" x14ac:dyDescent="0.15">
      <c r="B7" t="s">
        <v>150</v>
      </c>
      <c r="C7">
        <v>31</v>
      </c>
      <c r="E7" s="25"/>
    </row>
    <row r="8" spans="2:5" x14ac:dyDescent="0.15">
      <c r="B8" t="s">
        <v>151</v>
      </c>
      <c r="C8">
        <v>37</v>
      </c>
      <c r="E8" s="25"/>
    </row>
    <row r="9" spans="2:5" x14ac:dyDescent="0.15">
      <c r="B9" t="s">
        <v>152</v>
      </c>
      <c r="C9">
        <v>45</v>
      </c>
      <c r="E9" s="25"/>
    </row>
    <row r="10" spans="2:5" x14ac:dyDescent="0.15">
      <c r="B10" t="s">
        <v>153</v>
      </c>
      <c r="C10">
        <v>67</v>
      </c>
      <c r="E10" s="25"/>
    </row>
    <row r="11" spans="2:5" x14ac:dyDescent="0.15">
      <c r="B11" t="s">
        <v>154</v>
      </c>
      <c r="C11">
        <v>57</v>
      </c>
      <c r="E11" s="25"/>
    </row>
    <row r="12" spans="2:5" x14ac:dyDescent="0.15">
      <c r="B12" t="s">
        <v>155</v>
      </c>
      <c r="C12">
        <v>70</v>
      </c>
      <c r="E12" s="25"/>
    </row>
    <row r="13" spans="2:5" x14ac:dyDescent="0.15">
      <c r="B13" t="s">
        <v>156</v>
      </c>
      <c r="C13">
        <v>38</v>
      </c>
      <c r="E13" s="25"/>
    </row>
    <row r="14" spans="2:5" x14ac:dyDescent="0.15">
      <c r="B14" t="s">
        <v>157</v>
      </c>
      <c r="C14">
        <v>59</v>
      </c>
      <c r="E14" s="25"/>
    </row>
    <row r="15" spans="2:5" x14ac:dyDescent="0.15">
      <c r="B15" t="s">
        <v>158</v>
      </c>
      <c r="C15">
        <v>62</v>
      </c>
      <c r="E15" s="25"/>
    </row>
    <row r="16" spans="2:5" x14ac:dyDescent="0.15">
      <c r="B16" t="s">
        <v>159</v>
      </c>
      <c r="C16">
        <v>49</v>
      </c>
      <c r="E16" s="25"/>
    </row>
    <row r="17" spans="2:5" x14ac:dyDescent="0.15">
      <c r="B17" t="s">
        <v>160</v>
      </c>
      <c r="C17">
        <v>17</v>
      </c>
      <c r="E17" s="25"/>
    </row>
    <row r="18" spans="2:5" x14ac:dyDescent="0.15">
      <c r="B18" t="s">
        <v>161</v>
      </c>
      <c r="C18">
        <v>46</v>
      </c>
      <c r="E18" s="25"/>
    </row>
    <row r="19" spans="2:5" x14ac:dyDescent="0.15">
      <c r="B19" t="s">
        <v>162</v>
      </c>
      <c r="C19">
        <v>13</v>
      </c>
      <c r="E19" s="25"/>
    </row>
    <row r="20" spans="2:5" x14ac:dyDescent="0.15">
      <c r="B20" t="s">
        <v>163</v>
      </c>
      <c r="C20">
        <v>40</v>
      </c>
      <c r="E20" s="25"/>
    </row>
    <row r="21" spans="2:5" x14ac:dyDescent="0.15">
      <c r="B21" t="s">
        <v>164</v>
      </c>
      <c r="C21">
        <v>38</v>
      </c>
      <c r="E21" s="25"/>
    </row>
    <row r="22" spans="2:5" x14ac:dyDescent="0.15">
      <c r="B22" t="s">
        <v>165</v>
      </c>
      <c r="C22">
        <v>65</v>
      </c>
      <c r="E22" s="25"/>
    </row>
    <row r="23" spans="2:5" x14ac:dyDescent="0.15">
      <c r="B23" t="s">
        <v>166</v>
      </c>
      <c r="C23">
        <v>37</v>
      </c>
      <c r="E23" s="25"/>
    </row>
    <row r="24" spans="2:5" x14ac:dyDescent="0.15">
      <c r="B24" t="s">
        <v>167</v>
      </c>
      <c r="C24">
        <v>67</v>
      </c>
      <c r="E24" s="25"/>
    </row>
    <row r="25" spans="2:5" x14ac:dyDescent="0.15">
      <c r="B25" t="s">
        <v>168</v>
      </c>
      <c r="C25">
        <v>57</v>
      </c>
      <c r="E25" s="25"/>
    </row>
    <row r="26" spans="2:5" x14ac:dyDescent="0.15">
      <c r="B26" t="s">
        <v>169</v>
      </c>
      <c r="C26">
        <v>19</v>
      </c>
      <c r="E26" s="25"/>
    </row>
    <row r="27" spans="2:5" x14ac:dyDescent="0.15">
      <c r="B27" t="s">
        <v>170</v>
      </c>
      <c r="C27">
        <v>35</v>
      </c>
      <c r="E27" s="25"/>
    </row>
    <row r="28" spans="2:5" x14ac:dyDescent="0.15">
      <c r="B28" t="s">
        <v>171</v>
      </c>
      <c r="C28">
        <v>45</v>
      </c>
      <c r="E28" s="25"/>
    </row>
    <row r="29" spans="2:5" x14ac:dyDescent="0.15">
      <c r="B29" t="s">
        <v>172</v>
      </c>
      <c r="C29">
        <v>41</v>
      </c>
      <c r="E29" s="25"/>
    </row>
    <row r="30" spans="2:5" x14ac:dyDescent="0.15">
      <c r="B30" t="s">
        <v>173</v>
      </c>
      <c r="C30">
        <v>50</v>
      </c>
      <c r="E30" s="25"/>
    </row>
    <row r="31" spans="2:5" x14ac:dyDescent="0.15">
      <c r="B31" t="s">
        <v>174</v>
      </c>
      <c r="C31">
        <v>43</v>
      </c>
      <c r="E31" s="25"/>
    </row>
    <row r="32" spans="2:5" x14ac:dyDescent="0.15">
      <c r="B32" t="s">
        <v>175</v>
      </c>
      <c r="C32">
        <v>43</v>
      </c>
      <c r="E32" s="25"/>
    </row>
    <row r="33" spans="2:5" x14ac:dyDescent="0.15">
      <c r="B33" t="s">
        <v>176</v>
      </c>
      <c r="C33">
        <v>58</v>
      </c>
      <c r="E33" s="25"/>
    </row>
    <row r="34" spans="2:5" x14ac:dyDescent="0.15">
      <c r="B34" t="s">
        <v>177</v>
      </c>
      <c r="C34">
        <v>28</v>
      </c>
      <c r="E34" s="25"/>
    </row>
    <row r="35" spans="2:5" x14ac:dyDescent="0.15">
      <c r="B35" t="s">
        <v>178</v>
      </c>
      <c r="C35">
        <v>12</v>
      </c>
      <c r="E35" s="25"/>
    </row>
    <row r="36" spans="2:5" x14ac:dyDescent="0.15">
      <c r="B36" t="s">
        <v>179</v>
      </c>
      <c r="C36">
        <v>52</v>
      </c>
      <c r="E36" s="25"/>
    </row>
    <row r="37" spans="2:5" x14ac:dyDescent="0.15">
      <c r="B37" t="s">
        <v>180</v>
      </c>
      <c r="C37">
        <v>45</v>
      </c>
      <c r="E37" s="25"/>
    </row>
    <row r="38" spans="2:5" x14ac:dyDescent="0.15">
      <c r="B38" t="s">
        <v>181</v>
      </c>
      <c r="C38">
        <v>53</v>
      </c>
      <c r="E38" s="25"/>
    </row>
    <row r="39" spans="2:5" x14ac:dyDescent="0.15">
      <c r="B39" t="s">
        <v>182</v>
      </c>
      <c r="C39">
        <v>52</v>
      </c>
      <c r="E39" s="25"/>
    </row>
    <row r="40" spans="2:5" x14ac:dyDescent="0.15">
      <c r="B40" t="s">
        <v>183</v>
      </c>
      <c r="C40">
        <v>41</v>
      </c>
      <c r="E40" s="25"/>
    </row>
    <row r="41" spans="2:5" x14ac:dyDescent="0.15">
      <c r="B41" t="s">
        <v>184</v>
      </c>
      <c r="C41">
        <v>29</v>
      </c>
      <c r="E41" s="25"/>
    </row>
    <row r="42" spans="2:5" x14ac:dyDescent="0.15">
      <c r="B42" t="s">
        <v>185</v>
      </c>
      <c r="C42">
        <v>65</v>
      </c>
      <c r="E42" s="25"/>
    </row>
    <row r="43" spans="2:5" x14ac:dyDescent="0.15">
      <c r="B43" t="s">
        <v>186</v>
      </c>
      <c r="C43">
        <v>21</v>
      </c>
      <c r="E43" s="25"/>
    </row>
    <row r="44" spans="2:5" x14ac:dyDescent="0.15">
      <c r="B44" t="s">
        <v>187</v>
      </c>
      <c r="C44">
        <v>34</v>
      </c>
      <c r="E44" s="25"/>
    </row>
    <row r="45" spans="2:5" x14ac:dyDescent="0.15">
      <c r="B45" t="s">
        <v>188</v>
      </c>
      <c r="C45">
        <v>64</v>
      </c>
      <c r="E45" s="25"/>
    </row>
    <row r="46" spans="2:5" x14ac:dyDescent="0.15">
      <c r="B46" t="s">
        <v>189</v>
      </c>
      <c r="C46">
        <v>66</v>
      </c>
      <c r="E46" s="25"/>
    </row>
    <row r="47" spans="2:5" x14ac:dyDescent="0.15">
      <c r="B47" t="s">
        <v>190</v>
      </c>
      <c r="C47">
        <v>68</v>
      </c>
      <c r="E47" s="25"/>
    </row>
    <row r="48" spans="2:5" x14ac:dyDescent="0.15">
      <c r="B48" t="s">
        <v>191</v>
      </c>
      <c r="C48">
        <v>18</v>
      </c>
      <c r="E48" s="25"/>
    </row>
    <row r="49" spans="2:5" x14ac:dyDescent="0.15">
      <c r="B49" t="s">
        <v>192</v>
      </c>
      <c r="C49">
        <v>44</v>
      </c>
      <c r="E49" s="25"/>
    </row>
    <row r="50" spans="2:5" x14ac:dyDescent="0.15">
      <c r="B50" t="s">
        <v>193</v>
      </c>
      <c r="C50">
        <v>37</v>
      </c>
      <c r="E50" s="2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kpmリスト</vt:lpstr>
      <vt:lpstr>データリスト</vt:lpstr>
      <vt:lpstr>王子様度シート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jadachi7pro</cp:lastModifiedBy>
  <dcterms:created xsi:type="dcterms:W3CDTF">2010-11-05T14:08:24Z</dcterms:created>
  <dcterms:modified xsi:type="dcterms:W3CDTF">2011-02-16T07:27:41Z</dcterms:modified>
</cp:coreProperties>
</file>